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7A3B2C0A-B4AE-4189-86A7-4227C061E265}" xr6:coauthVersionLast="45" xr6:coauthVersionMax="45" xr10:uidLastSave="{00000000-0000-0000-0000-000000000000}"/>
  <bookViews>
    <workbookView xWindow="28680" yWindow="-120" windowWidth="29040" windowHeight="15840" tabRatio="936" xr2:uid="{00000000-000D-0000-FFFF-FFFF00000000}"/>
  </bookViews>
  <sheets>
    <sheet name="Тодорхойлолт" sheetId="1" r:id="rId1"/>
    <sheet name="1-Нийт ТЭЗҮ" sheetId="20" r:id="rId2"/>
    <sheet name="2 -Тухайн оны-ХБГ" sheetId="27" r:id="rId3"/>
    <sheet name="2-дараа оны төлөвлөгөө " sheetId="19" r:id="rId4"/>
    <sheet name="3 - ТЗ-ТЭЗҮ" sheetId="3" r:id="rId5"/>
    <sheet name="4 - ОРЛОГЫН БУТЭЦ" sheetId="10" r:id="rId6"/>
    <sheet name="Тухайн оны-орлого сар" sheetId="23" r:id="rId7"/>
    <sheet name="Дараа оны- орлого сар" sheetId="17" r:id="rId8"/>
    <sheet name="5 - ЗАРДАЛ" sheetId="7" r:id="rId9"/>
    <sheet name="Тухайн оны -зардал сар" sheetId="25" r:id="rId10"/>
    <sheet name="Дараа оны -зардал сар" sheetId="18" r:id="rId11"/>
    <sheet name="6 - Цалин" sheetId="8" r:id="rId12"/>
    <sheet name="7 - ӨРТӨГ" sheetId="11" r:id="rId13"/>
    <sheet name="8 - ХЭРЭГЛЭГЧ-СУУРЬ ҮНЭ" sheetId="12" r:id="rId14"/>
    <sheet name="9 - ААН-суурь үнэ" sheetId="16" r:id="rId15"/>
  </sheets>
  <definedNames>
    <definedName name="_xlnm.Print_Area" localSheetId="1">'1-Нийт ТЭЗҮ'!$A$1:$G$46</definedName>
    <definedName name="_xlnm.Print_Area" localSheetId="4">'3 - ТЗ-ТЭЗҮ'!$A$1:$H$66</definedName>
    <definedName name="_xlnm.Print_Area" localSheetId="8">'5 - ЗАРДАЛ'!$A$1:$H$38</definedName>
    <definedName name="_xlnm.Print_Area" localSheetId="11">'6 - Цалин'!$A$1:$F$47</definedName>
    <definedName name="_xlnm.Print_Area" localSheetId="12">'7 - ӨРТӨГ'!$A$1:$H$129</definedName>
    <definedName name="_xlnm.Print_Area" localSheetId="13">'8 - ХЭРЭГЛЭГЧ-СУУРЬ ҮНЭ'!$A$1:$F$41</definedName>
    <definedName name="_xlnm.Print_Area" localSheetId="10">'Дараа оны -зардал сар'!$A$1:$P$78</definedName>
    <definedName name="_xlnm.Print_Area" localSheetId="7">'Дараа оны- орлого сар'!$A$1:$Q$82</definedName>
    <definedName name="_xlnm.Print_Area" localSheetId="0">Тодорхойлолт!#REF!</definedName>
    <definedName name="_xlnm.Print_Titles" localSheetId="4">'3 - ТЗ-ТЭЗҮ'!$3:$3</definedName>
    <definedName name="_xlnm.Print_Titles" localSheetId="12">'7 - ӨРТӨГ'!$3:$5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6" l="1"/>
  <c r="H11" i="12" l="1"/>
  <c r="F79" i="17"/>
  <c r="F78" i="17" s="1"/>
  <c r="E78" i="17"/>
  <c r="G79" i="17" l="1"/>
  <c r="E28" i="12"/>
  <c r="F28" i="12" s="1"/>
  <c r="E29" i="12"/>
  <c r="F29" i="12" s="1"/>
  <c r="P49" i="18"/>
  <c r="E19" i="20"/>
  <c r="E23" i="20"/>
  <c r="E27" i="20"/>
  <c r="H79" i="17" l="1"/>
  <c r="G78" i="17"/>
  <c r="H60" i="3"/>
  <c r="H61" i="3"/>
  <c r="H58" i="3"/>
  <c r="H57" i="3"/>
  <c r="H56" i="3"/>
  <c r="G61" i="3"/>
  <c r="G60" i="3"/>
  <c r="G59" i="3"/>
  <c r="G58" i="3"/>
  <c r="G57" i="3"/>
  <c r="G56" i="3"/>
  <c r="E10" i="12"/>
  <c r="E14" i="12"/>
  <c r="I79" i="17" l="1"/>
  <c r="H78" i="17"/>
  <c r="G62" i="3"/>
  <c r="H14" i="12"/>
  <c r="F14" i="12"/>
  <c r="E27" i="12"/>
  <c r="F27" i="12" s="1"/>
  <c r="H10" i="12"/>
  <c r="G10" i="12"/>
  <c r="H59" i="3" s="1"/>
  <c r="F10" i="12"/>
  <c r="J79" i="17" l="1"/>
  <c r="I78" i="17"/>
  <c r="H5" i="12"/>
  <c r="F5" i="12"/>
  <c r="E5" i="12"/>
  <c r="J78" i="17" l="1"/>
  <c r="K79" i="17"/>
  <c r="G14" i="12"/>
  <c r="G5" i="12" s="1"/>
  <c r="L79" i="17" l="1"/>
  <c r="K78" i="17"/>
  <c r="K25" i="27"/>
  <c r="N25" i="27"/>
  <c r="Q25" i="27"/>
  <c r="K26" i="27"/>
  <c r="N26" i="27"/>
  <c r="Q26" i="27"/>
  <c r="K27" i="27"/>
  <c r="N27" i="27"/>
  <c r="Q27" i="27"/>
  <c r="C22" i="27"/>
  <c r="C23" i="27"/>
  <c r="C24" i="27"/>
  <c r="C25" i="27"/>
  <c r="C26" i="27"/>
  <c r="C27" i="27"/>
  <c r="P43" i="27"/>
  <c r="F25" i="20" s="1"/>
  <c r="O43" i="27"/>
  <c r="M43" i="27"/>
  <c r="F21" i="20" s="1"/>
  <c r="L43" i="27"/>
  <c r="J43" i="27"/>
  <c r="F17" i="20" s="1"/>
  <c r="I43" i="27"/>
  <c r="F43" i="27"/>
  <c r="Q42" i="27"/>
  <c r="N42" i="27"/>
  <c r="K42" i="27"/>
  <c r="H42" i="27"/>
  <c r="D42" i="27"/>
  <c r="C42" i="27"/>
  <c r="E42" i="27" s="1"/>
  <c r="Q41" i="27"/>
  <c r="Q43" i="27" s="1"/>
  <c r="D41" i="27"/>
  <c r="C41" i="27"/>
  <c r="N40" i="27"/>
  <c r="D40" i="27"/>
  <c r="C40" i="27"/>
  <c r="E40" i="27" s="1"/>
  <c r="N39" i="27"/>
  <c r="D39" i="27"/>
  <c r="C39" i="27"/>
  <c r="K38" i="27"/>
  <c r="D38" i="27"/>
  <c r="C38" i="27"/>
  <c r="E38" i="27" s="1"/>
  <c r="K37" i="27"/>
  <c r="D37" i="27"/>
  <c r="C37" i="27"/>
  <c r="C36" i="27"/>
  <c r="C35" i="27"/>
  <c r="P33" i="27"/>
  <c r="F26" i="20" s="1"/>
  <c r="O33" i="27"/>
  <c r="M33" i="27"/>
  <c r="F22" i="20" s="1"/>
  <c r="L33" i="27"/>
  <c r="J33" i="27"/>
  <c r="F18" i="20" s="1"/>
  <c r="I33" i="27"/>
  <c r="F33" i="27"/>
  <c r="Q32" i="27"/>
  <c r="N32" i="27"/>
  <c r="K32" i="27"/>
  <c r="C32" i="27"/>
  <c r="C31" i="27"/>
  <c r="C30" i="27"/>
  <c r="K29" i="27"/>
  <c r="D29" i="27"/>
  <c r="E29" i="27" s="1"/>
  <c r="C29" i="27"/>
  <c r="N28" i="27"/>
  <c r="D28" i="27"/>
  <c r="C28" i="27"/>
  <c r="Q24" i="27"/>
  <c r="N24" i="27"/>
  <c r="K24" i="27"/>
  <c r="Q23" i="27"/>
  <c r="N23" i="27"/>
  <c r="K23" i="27"/>
  <c r="Q22" i="27"/>
  <c r="N22" i="27"/>
  <c r="K22" i="27"/>
  <c r="Q21" i="27"/>
  <c r="N21" i="27"/>
  <c r="K21" i="27"/>
  <c r="C21" i="27"/>
  <c r="Q20" i="27"/>
  <c r="N20" i="27"/>
  <c r="K20" i="27"/>
  <c r="C20" i="27"/>
  <c r="Q19" i="27"/>
  <c r="N19" i="27"/>
  <c r="K19" i="27"/>
  <c r="C19" i="27"/>
  <c r="Q18" i="27"/>
  <c r="N18" i="27"/>
  <c r="K18" i="27"/>
  <c r="C18" i="27"/>
  <c r="Q17" i="27"/>
  <c r="N17" i="27"/>
  <c r="K17" i="27"/>
  <c r="C17" i="27"/>
  <c r="Q16" i="27"/>
  <c r="N16" i="27"/>
  <c r="K16" i="27"/>
  <c r="C16" i="27"/>
  <c r="Q15" i="27"/>
  <c r="N15" i="27"/>
  <c r="K15" i="27"/>
  <c r="C15" i="27"/>
  <c r="Q14" i="27"/>
  <c r="N14" i="27"/>
  <c r="K14" i="27"/>
  <c r="C14" i="27"/>
  <c r="Q13" i="27"/>
  <c r="N13" i="27"/>
  <c r="K13" i="27"/>
  <c r="C13" i="27"/>
  <c r="Q12" i="27"/>
  <c r="N12" i="27"/>
  <c r="K12" i="27"/>
  <c r="C12" i="27"/>
  <c r="Q11" i="27"/>
  <c r="N11" i="27"/>
  <c r="K11" i="27"/>
  <c r="C11" i="27"/>
  <c r="Q10" i="27"/>
  <c r="N10" i="27"/>
  <c r="K10" i="27"/>
  <c r="C10" i="27"/>
  <c r="Q9" i="27"/>
  <c r="N9" i="27"/>
  <c r="K9" i="27"/>
  <c r="C9" i="27"/>
  <c r="Q8" i="27"/>
  <c r="N8" i="27"/>
  <c r="K8" i="27"/>
  <c r="C8" i="27"/>
  <c r="Q7" i="27"/>
  <c r="N7" i="27"/>
  <c r="K7" i="27"/>
  <c r="C7" i="27"/>
  <c r="Q6" i="27"/>
  <c r="N6" i="27"/>
  <c r="K6" i="27"/>
  <c r="C6" i="27"/>
  <c r="A6" i="27"/>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Q5" i="27"/>
  <c r="N5" i="27"/>
  <c r="K5" i="27"/>
  <c r="C5" i="27"/>
  <c r="G4" i="27"/>
  <c r="J4" i="27" s="1"/>
  <c r="M4" i="27" s="1"/>
  <c r="P4" i="27" s="1"/>
  <c r="F4" i="27"/>
  <c r="I4" i="27" s="1"/>
  <c r="L4" i="27" s="1"/>
  <c r="O4" i="27" s="1"/>
  <c r="E74" i="23"/>
  <c r="E73" i="23"/>
  <c r="E78" i="23"/>
  <c r="P75" i="23"/>
  <c r="O75" i="23"/>
  <c r="N75" i="23"/>
  <c r="M75" i="23"/>
  <c r="L75" i="23"/>
  <c r="K75" i="23"/>
  <c r="J75" i="23"/>
  <c r="I75" i="23"/>
  <c r="H75" i="23"/>
  <c r="G75" i="23"/>
  <c r="F75" i="23"/>
  <c r="E75" i="23"/>
  <c r="P72" i="23"/>
  <c r="O72" i="23"/>
  <c r="N72" i="23"/>
  <c r="M72" i="23"/>
  <c r="L72" i="23"/>
  <c r="K72" i="23"/>
  <c r="J72" i="23"/>
  <c r="I72" i="23"/>
  <c r="H72" i="23"/>
  <c r="G72" i="23"/>
  <c r="F72" i="23"/>
  <c r="E72" i="23"/>
  <c r="E71" i="23"/>
  <c r="E70" i="23"/>
  <c r="E69" i="23"/>
  <c r="C68" i="23"/>
  <c r="P66" i="23"/>
  <c r="O66" i="23"/>
  <c r="N66" i="23"/>
  <c r="M66" i="23"/>
  <c r="L66" i="23"/>
  <c r="K66" i="23"/>
  <c r="J66" i="23"/>
  <c r="I66" i="23"/>
  <c r="H66" i="23"/>
  <c r="G66" i="23"/>
  <c r="F66" i="23"/>
  <c r="E66" i="23"/>
  <c r="E64" i="23"/>
  <c r="E63" i="23"/>
  <c r="P62" i="23"/>
  <c r="O62" i="23"/>
  <c r="N62" i="23"/>
  <c r="M62" i="23"/>
  <c r="L62" i="23"/>
  <c r="K62" i="23"/>
  <c r="J62" i="23"/>
  <c r="I62" i="23"/>
  <c r="H62" i="23"/>
  <c r="G62" i="23"/>
  <c r="F62" i="23"/>
  <c r="E62" i="23"/>
  <c r="E60" i="23"/>
  <c r="E59" i="23"/>
  <c r="E58" i="23"/>
  <c r="Q55" i="23"/>
  <c r="G74" i="23"/>
  <c r="F73" i="23"/>
  <c r="F69" i="23"/>
  <c r="F65" i="23"/>
  <c r="F64" i="23"/>
  <c r="F63" i="23"/>
  <c r="E61" i="23"/>
  <c r="Q24" i="23"/>
  <c r="F23" i="12" s="1"/>
  <c r="Q22" i="23"/>
  <c r="F21" i="12" s="1"/>
  <c r="Q21" i="23"/>
  <c r="F19" i="12" s="1"/>
  <c r="Q20" i="23"/>
  <c r="H21" i="10" s="1"/>
  <c r="Q19" i="23"/>
  <c r="H20" i="10" s="1"/>
  <c r="Q18" i="23"/>
  <c r="Q17" i="23"/>
  <c r="F16" i="12" s="1"/>
  <c r="E68" i="23"/>
  <c r="C17" i="23"/>
  <c r="P16" i="23"/>
  <c r="O16" i="23"/>
  <c r="N16" i="23"/>
  <c r="M16" i="23"/>
  <c r="L16" i="23"/>
  <c r="K16" i="23"/>
  <c r="J16" i="23"/>
  <c r="I16" i="23"/>
  <c r="H16" i="23"/>
  <c r="G16" i="23"/>
  <c r="F16" i="23"/>
  <c r="Q15" i="23"/>
  <c r="H16" i="10" s="1"/>
  <c r="Q14" i="23"/>
  <c r="E23" i="12" s="1"/>
  <c r="Q13" i="23"/>
  <c r="E22" i="12" s="1"/>
  <c r="Q12" i="23"/>
  <c r="E21" i="12" s="1"/>
  <c r="Q11" i="23"/>
  <c r="E19" i="12" s="1"/>
  <c r="Q10" i="23"/>
  <c r="H11" i="10" s="1"/>
  <c r="Q9" i="23"/>
  <c r="H10" i="10" s="1"/>
  <c r="Q8" i="23"/>
  <c r="H9" i="10" s="1"/>
  <c r="Q7" i="23"/>
  <c r="P6" i="23"/>
  <c r="O6" i="23"/>
  <c r="N6" i="23"/>
  <c r="M6" i="23"/>
  <c r="L6" i="23"/>
  <c r="K6" i="23"/>
  <c r="J6" i="23"/>
  <c r="I6" i="23"/>
  <c r="H6" i="23"/>
  <c r="G6" i="23"/>
  <c r="F6" i="23"/>
  <c r="E6" i="23"/>
  <c r="C74" i="25"/>
  <c r="E73" i="25"/>
  <c r="F73" i="25" s="1"/>
  <c r="E72" i="25"/>
  <c r="F72" i="25" s="1"/>
  <c r="E71" i="25"/>
  <c r="F71" i="25" s="1"/>
  <c r="E70" i="25"/>
  <c r="F70" i="25" s="1"/>
  <c r="E69" i="25"/>
  <c r="F69" i="25" s="1"/>
  <c r="E68" i="25"/>
  <c r="F68" i="25" s="1"/>
  <c r="E67" i="25"/>
  <c r="F67" i="25" s="1"/>
  <c r="E66" i="25"/>
  <c r="F66" i="25" s="1"/>
  <c r="E65" i="25"/>
  <c r="F65" i="25" s="1"/>
  <c r="E64" i="25"/>
  <c r="F64" i="25" s="1"/>
  <c r="E63" i="25"/>
  <c r="F63" i="25" s="1"/>
  <c r="E62" i="25"/>
  <c r="F62" i="25" s="1"/>
  <c r="E61" i="25"/>
  <c r="F61" i="25" s="1"/>
  <c r="E60" i="25"/>
  <c r="F60" i="25" s="1"/>
  <c r="B60" i="25"/>
  <c r="A60" i="25"/>
  <c r="A61" i="25" s="1"/>
  <c r="A62" i="25" s="1"/>
  <c r="A63" i="25" s="1"/>
  <c r="A64" i="25" s="1"/>
  <c r="A65" i="25" s="1"/>
  <c r="A66" i="25" s="1"/>
  <c r="A67" i="25" s="1"/>
  <c r="A68" i="25" s="1"/>
  <c r="A69" i="25" s="1"/>
  <c r="A70" i="25" s="1"/>
  <c r="A71" i="25" s="1"/>
  <c r="A72" i="25" s="1"/>
  <c r="A73" i="25" s="1"/>
  <c r="E59" i="25"/>
  <c r="F59" i="25" s="1"/>
  <c r="D50" i="25"/>
  <c r="F51" i="25"/>
  <c r="E51" i="25"/>
  <c r="P42" i="25"/>
  <c r="G43" i="3" s="1"/>
  <c r="O35" i="25"/>
  <c r="N35" i="25"/>
  <c r="M35" i="25"/>
  <c r="L35" i="25"/>
  <c r="K35" i="25"/>
  <c r="J35" i="25"/>
  <c r="I35" i="25"/>
  <c r="H35" i="25"/>
  <c r="G35" i="25"/>
  <c r="F35" i="25"/>
  <c r="E35" i="25"/>
  <c r="D35" i="25"/>
  <c r="P34" i="25"/>
  <c r="F34" i="7" s="1"/>
  <c r="P33" i="25"/>
  <c r="F33" i="7" s="1"/>
  <c r="P32" i="25"/>
  <c r="F32" i="7" s="1"/>
  <c r="O30" i="25"/>
  <c r="N30" i="25"/>
  <c r="M30" i="25"/>
  <c r="L30" i="25"/>
  <c r="K30" i="25"/>
  <c r="J30" i="25"/>
  <c r="I30" i="25"/>
  <c r="H30" i="25"/>
  <c r="G30" i="25"/>
  <c r="F30" i="25"/>
  <c r="E30" i="25"/>
  <c r="D30" i="25"/>
  <c r="P29" i="25"/>
  <c r="P30" i="25" s="1"/>
  <c r="P28" i="25"/>
  <c r="F28" i="7" s="1"/>
  <c r="P26" i="25"/>
  <c r="F26" i="7" s="1"/>
  <c r="P25" i="25"/>
  <c r="F25" i="7" s="1"/>
  <c r="G24" i="27" s="1"/>
  <c r="P24" i="25"/>
  <c r="F24" i="7" s="1"/>
  <c r="P23" i="25"/>
  <c r="F23" i="7" s="1"/>
  <c r="G22" i="27" s="1"/>
  <c r="P22" i="25"/>
  <c r="F22" i="7" s="1"/>
  <c r="P21" i="25"/>
  <c r="F21" i="7" s="1"/>
  <c r="P20" i="25"/>
  <c r="F20" i="7" s="1"/>
  <c r="G19" i="27" s="1"/>
  <c r="P19" i="25"/>
  <c r="F19" i="7" s="1"/>
  <c r="P18" i="25"/>
  <c r="F18" i="7" s="1"/>
  <c r="P17" i="25"/>
  <c r="F17" i="7" s="1"/>
  <c r="P16" i="25"/>
  <c r="F16" i="7" s="1"/>
  <c r="P15" i="25"/>
  <c r="F15" i="7" s="1"/>
  <c r="P14" i="25"/>
  <c r="F14" i="7" s="1"/>
  <c r="P13" i="25"/>
  <c r="F13" i="7" s="1"/>
  <c r="P12" i="25"/>
  <c r="F12" i="7" s="1"/>
  <c r="G11" i="27" s="1"/>
  <c r="D11" i="27" s="1"/>
  <c r="E11" i="27" s="1"/>
  <c r="P11" i="25"/>
  <c r="F11" i="7" s="1"/>
  <c r="G10" i="27" s="1"/>
  <c r="P10" i="25"/>
  <c r="F10" i="7" s="1"/>
  <c r="G9" i="27" s="1"/>
  <c r="P9" i="25"/>
  <c r="F9" i="7" s="1"/>
  <c r="G8" i="27" s="1"/>
  <c r="P8" i="25"/>
  <c r="F8" i="7" s="1"/>
  <c r="G7" i="27" s="1"/>
  <c r="P7" i="25"/>
  <c r="F7" i="7" s="1"/>
  <c r="G6" i="27" s="1"/>
  <c r="P6" i="25"/>
  <c r="F6" i="7" s="1"/>
  <c r="A6" i="25"/>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8" i="25" s="1"/>
  <c r="A29" i="25" s="1"/>
  <c r="A32" i="25" s="1"/>
  <c r="A33" i="25" s="1"/>
  <c r="A34" i="25" s="1"/>
  <c r="B5" i="25"/>
  <c r="I44" i="27" l="1"/>
  <c r="E28" i="27"/>
  <c r="N43" i="27"/>
  <c r="F44" i="27"/>
  <c r="C43" i="27"/>
  <c r="Q72" i="23"/>
  <c r="I22" i="10" s="1"/>
  <c r="M79" i="17"/>
  <c r="L78" i="17"/>
  <c r="G64" i="23"/>
  <c r="F74" i="23"/>
  <c r="H73" i="23"/>
  <c r="F70" i="23"/>
  <c r="G20" i="3"/>
  <c r="G5" i="27"/>
  <c r="H5" i="27" s="1"/>
  <c r="D19" i="27"/>
  <c r="E19" i="27" s="1"/>
  <c r="H19" i="27"/>
  <c r="D6" i="27"/>
  <c r="E6" i="27" s="1"/>
  <c r="H6" i="27"/>
  <c r="H9" i="27"/>
  <c r="D9" i="27"/>
  <c r="E9" i="27" s="1"/>
  <c r="G23" i="3"/>
  <c r="G13" i="27"/>
  <c r="G27" i="3"/>
  <c r="G17" i="27"/>
  <c r="H17" i="27" s="1"/>
  <c r="G30" i="3"/>
  <c r="G21" i="27"/>
  <c r="G32" i="3"/>
  <c r="G25" i="27"/>
  <c r="H25" i="27" s="1"/>
  <c r="D10" i="27"/>
  <c r="E10" i="27" s="1"/>
  <c r="H10" i="27"/>
  <c r="G24" i="3"/>
  <c r="G14" i="27"/>
  <c r="G28" i="3"/>
  <c r="G18" i="27"/>
  <c r="D22" i="27"/>
  <c r="E22" i="27" s="1"/>
  <c r="H22" i="27"/>
  <c r="G33" i="3"/>
  <c r="G26" i="27"/>
  <c r="H26" i="27" s="1"/>
  <c r="D7" i="27"/>
  <c r="E7" i="27" s="1"/>
  <c r="H7" i="27"/>
  <c r="G25" i="3"/>
  <c r="G15" i="27"/>
  <c r="H15" i="27" s="1"/>
  <c r="G31" i="3"/>
  <c r="G23" i="27"/>
  <c r="D8" i="27"/>
  <c r="E8" i="27" s="1"/>
  <c r="H8" i="27"/>
  <c r="G22" i="3"/>
  <c r="G12" i="27"/>
  <c r="D12" i="27" s="1"/>
  <c r="E12" i="27" s="1"/>
  <c r="G26" i="3"/>
  <c r="G16" i="27"/>
  <c r="G29" i="3"/>
  <c r="G20" i="27"/>
  <c r="H24" i="27"/>
  <c r="D24" i="27"/>
  <c r="E24" i="27" s="1"/>
  <c r="F29" i="7"/>
  <c r="Q6" i="23"/>
  <c r="G45" i="3" s="1"/>
  <c r="E65" i="23"/>
  <c r="E57" i="23" s="1"/>
  <c r="E37" i="27"/>
  <c r="E41" i="27"/>
  <c r="G21" i="3"/>
  <c r="F17" i="12"/>
  <c r="F20" i="12" s="1"/>
  <c r="H64" i="23"/>
  <c r="Q75" i="23"/>
  <c r="I25" i="10" s="1"/>
  <c r="H13" i="10"/>
  <c r="M44" i="27"/>
  <c r="K43" i="27"/>
  <c r="E39" i="27"/>
  <c r="H25" i="10"/>
  <c r="H19" i="10"/>
  <c r="H22" i="10"/>
  <c r="H14" i="10"/>
  <c r="E16" i="12"/>
  <c r="G46" i="3"/>
  <c r="Q23" i="23"/>
  <c r="F22" i="12" s="1"/>
  <c r="E17" i="12"/>
  <c r="E24" i="12"/>
  <c r="H15" i="10"/>
  <c r="H8" i="10"/>
  <c r="H23" i="10"/>
  <c r="H12" i="10"/>
  <c r="H18" i="10"/>
  <c r="J44" i="27"/>
  <c r="O44" i="27"/>
  <c r="L44" i="27"/>
  <c r="P44" i="27"/>
  <c r="N33" i="27"/>
  <c r="Q33" i="27"/>
  <c r="Q44" i="27" s="1"/>
  <c r="D15" i="27"/>
  <c r="E15" i="27" s="1"/>
  <c r="A31" i="27"/>
  <c r="A32" i="27" s="1"/>
  <c r="K33" i="27"/>
  <c r="H11" i="27"/>
  <c r="C33" i="27"/>
  <c r="C44" i="27" s="1"/>
  <c r="G60" i="23"/>
  <c r="F59" i="23"/>
  <c r="F58" i="23"/>
  <c r="F71" i="23"/>
  <c r="H74" i="23"/>
  <c r="F60" i="23"/>
  <c r="E16" i="23"/>
  <c r="Q16" i="23" s="1"/>
  <c r="G50" i="3" s="1"/>
  <c r="G70" i="23"/>
  <c r="E67" i="23"/>
  <c r="Q62" i="23"/>
  <c r="I12" i="10" s="1"/>
  <c r="Q66" i="23"/>
  <c r="I16" i="10" s="1"/>
  <c r="G73" i="23"/>
  <c r="F78" i="23"/>
  <c r="F68" i="23"/>
  <c r="E74" i="25"/>
  <c r="D55" i="25" s="1"/>
  <c r="D52" i="25" s="1"/>
  <c r="E52" i="25" s="1"/>
  <c r="F52" i="25" s="1"/>
  <c r="G52" i="25" s="1"/>
  <c r="H52" i="25" s="1"/>
  <c r="I52" i="25" s="1"/>
  <c r="J52" i="25" s="1"/>
  <c r="K52" i="25" s="1"/>
  <c r="L52" i="25" s="1"/>
  <c r="M52" i="25" s="1"/>
  <c r="N52" i="25" s="1"/>
  <c r="O52" i="25" s="1"/>
  <c r="E50" i="25"/>
  <c r="P43" i="25"/>
  <c r="D51" i="25"/>
  <c r="P35" i="25"/>
  <c r="G51" i="25"/>
  <c r="F74" i="25"/>
  <c r="D25" i="27" l="1"/>
  <c r="E25" i="27" s="1"/>
  <c r="D5" i="27"/>
  <c r="D26" i="27"/>
  <c r="E26" i="27" s="1"/>
  <c r="K44" i="27"/>
  <c r="D17" i="27"/>
  <c r="E17" i="27" s="1"/>
  <c r="H12" i="27"/>
  <c r="N44" i="27"/>
  <c r="M78" i="17"/>
  <c r="N79" i="17"/>
  <c r="F67" i="23"/>
  <c r="G65" i="23"/>
  <c r="H20" i="27"/>
  <c r="D20" i="27"/>
  <c r="E20" i="27" s="1"/>
  <c r="D23" i="27"/>
  <c r="E23" i="27" s="1"/>
  <c r="H23" i="27"/>
  <c r="H14" i="27"/>
  <c r="D14" i="27"/>
  <c r="E14" i="27" s="1"/>
  <c r="G34" i="3"/>
  <c r="G27" i="27"/>
  <c r="H16" i="27"/>
  <c r="D16" i="27"/>
  <c r="E16" i="27" s="1"/>
  <c r="H18" i="27"/>
  <c r="D18" i="27"/>
  <c r="E18" i="27" s="1"/>
  <c r="D21" i="27"/>
  <c r="E21" i="27" s="1"/>
  <c r="H21" i="27"/>
  <c r="H13" i="27"/>
  <c r="D13" i="27"/>
  <c r="E13" i="27" s="1"/>
  <c r="F24" i="12"/>
  <c r="F15" i="12" s="1"/>
  <c r="E123" i="11" s="1"/>
  <c r="H24" i="10"/>
  <c r="E20" i="12"/>
  <c r="E15" i="12" s="1"/>
  <c r="D123" i="11" s="1"/>
  <c r="D53" i="25"/>
  <c r="D5" i="25" s="1"/>
  <c r="D27" i="25" s="1"/>
  <c r="D31" i="25" s="1"/>
  <c r="D36" i="25" s="1"/>
  <c r="E5" i="27"/>
  <c r="I74" i="23"/>
  <c r="G71" i="23"/>
  <c r="F61" i="23"/>
  <c r="F57" i="23" s="1"/>
  <c r="G58" i="23"/>
  <c r="G59" i="23"/>
  <c r="H60" i="23"/>
  <c r="G78" i="23"/>
  <c r="I64" i="23"/>
  <c r="G68" i="23"/>
  <c r="G69" i="23"/>
  <c r="H70" i="23"/>
  <c r="I73" i="23"/>
  <c r="H65" i="23"/>
  <c r="G63" i="23"/>
  <c r="E53" i="25"/>
  <c r="E5" i="25" s="1"/>
  <c r="E27" i="25" s="1"/>
  <c r="E31" i="25" s="1"/>
  <c r="E36" i="25" s="1"/>
  <c r="H51" i="25"/>
  <c r="P52" i="25"/>
  <c r="F50" i="25"/>
  <c r="F53" i="25" s="1"/>
  <c r="F5" i="25" s="1"/>
  <c r="F27" i="25" s="1"/>
  <c r="F31" i="25" s="1"/>
  <c r="F36" i="25" s="1"/>
  <c r="O79" i="17" l="1"/>
  <c r="N78" i="17"/>
  <c r="H27" i="27"/>
  <c r="D27" i="27"/>
  <c r="E27" i="27" s="1"/>
  <c r="J64" i="23"/>
  <c r="G61" i="23"/>
  <c r="G57" i="23" s="1"/>
  <c r="I65" i="23"/>
  <c r="I70" i="23"/>
  <c r="H63" i="23"/>
  <c r="G67" i="23"/>
  <c r="H78" i="23"/>
  <c r="H59" i="23"/>
  <c r="H58" i="23"/>
  <c r="H71" i="23"/>
  <c r="J73" i="23"/>
  <c r="H69" i="23"/>
  <c r="H68" i="23"/>
  <c r="I60" i="23"/>
  <c r="J74" i="23"/>
  <c r="G50" i="25"/>
  <c r="G53" i="25" s="1"/>
  <c r="G5" i="25" s="1"/>
  <c r="G27" i="25" s="1"/>
  <c r="G31" i="25" s="1"/>
  <c r="G36" i="25" s="1"/>
  <c r="I51" i="25"/>
  <c r="P79" i="17" l="1"/>
  <c r="P78" i="17" s="1"/>
  <c r="O78" i="17"/>
  <c r="J65" i="23"/>
  <c r="K74" i="23"/>
  <c r="I71" i="23"/>
  <c r="I59" i="23"/>
  <c r="I58" i="23"/>
  <c r="I78" i="23"/>
  <c r="K64" i="23"/>
  <c r="K73" i="23"/>
  <c r="H67" i="23"/>
  <c r="J60" i="23"/>
  <c r="I69" i="23"/>
  <c r="I68" i="23"/>
  <c r="I63" i="23"/>
  <c r="J70" i="23"/>
  <c r="H61" i="23"/>
  <c r="H57" i="23" s="1"/>
  <c r="H50" i="25"/>
  <c r="J51" i="25"/>
  <c r="J59" i="23" l="1"/>
  <c r="J58" i="23"/>
  <c r="L74" i="23"/>
  <c r="K70" i="23"/>
  <c r="I67" i="23"/>
  <c r="K60" i="23"/>
  <c r="L73" i="23"/>
  <c r="I61" i="23"/>
  <c r="I57" i="23" s="1"/>
  <c r="J63" i="23"/>
  <c r="J69" i="23"/>
  <c r="J68" i="23"/>
  <c r="L64" i="23"/>
  <c r="J78" i="23"/>
  <c r="J71" i="23"/>
  <c r="K65" i="23"/>
  <c r="H53" i="25"/>
  <c r="I50" i="25"/>
  <c r="I53" i="25" s="1"/>
  <c r="I5" i="25" s="1"/>
  <c r="I27" i="25" s="1"/>
  <c r="I31" i="25" s="1"/>
  <c r="I36" i="25" s="1"/>
  <c r="K51" i="25"/>
  <c r="M64" i="23" l="1"/>
  <c r="K68" i="23"/>
  <c r="K69" i="23"/>
  <c r="M73" i="23"/>
  <c r="L65" i="23"/>
  <c r="J61" i="23"/>
  <c r="J57" i="23" s="1"/>
  <c r="L70" i="23"/>
  <c r="K58" i="23"/>
  <c r="K59" i="23"/>
  <c r="K63" i="23"/>
  <c r="L60" i="23"/>
  <c r="M74" i="23"/>
  <c r="K71" i="23"/>
  <c r="K78" i="23"/>
  <c r="J67" i="23"/>
  <c r="L51" i="25"/>
  <c r="H5" i="25"/>
  <c r="H27" i="25" s="1"/>
  <c r="H31" i="25" s="1"/>
  <c r="H36" i="25" s="1"/>
  <c r="J50" i="25"/>
  <c r="J53" i="25" s="1"/>
  <c r="J5" i="25" s="1"/>
  <c r="J27" i="25" s="1"/>
  <c r="J31" i="25" s="1"/>
  <c r="J36" i="25" s="1"/>
  <c r="N74" i="23" l="1"/>
  <c r="K61" i="23"/>
  <c r="K57" i="23" s="1"/>
  <c r="N73" i="23"/>
  <c r="N64" i="23"/>
  <c r="L63" i="23"/>
  <c r="M70" i="23"/>
  <c r="M65" i="23"/>
  <c r="L78" i="23"/>
  <c r="M78" i="23" s="1"/>
  <c r="M60" i="23"/>
  <c r="L69" i="23"/>
  <c r="L68" i="23"/>
  <c r="L71" i="23"/>
  <c r="L59" i="23"/>
  <c r="L58" i="23"/>
  <c r="K67" i="23"/>
  <c r="K50" i="25"/>
  <c r="K53" i="25" s="1"/>
  <c r="M51" i="25"/>
  <c r="L67" i="23" l="1"/>
  <c r="N60" i="23"/>
  <c r="N78" i="23"/>
  <c r="O74" i="23"/>
  <c r="P74" i="23"/>
  <c r="O64" i="23"/>
  <c r="P64" i="23"/>
  <c r="L61" i="23"/>
  <c r="L57" i="23" s="1"/>
  <c r="M59" i="23"/>
  <c r="M58" i="23"/>
  <c r="M71" i="23"/>
  <c r="M69" i="23"/>
  <c r="M68" i="23"/>
  <c r="N65" i="23"/>
  <c r="M63" i="23"/>
  <c r="P73" i="23"/>
  <c r="O73" i="23"/>
  <c r="N70" i="23"/>
  <c r="N51" i="25"/>
  <c r="O51" i="25"/>
  <c r="K5" i="25"/>
  <c r="K27" i="25" s="1"/>
  <c r="K31" i="25" s="1"/>
  <c r="K36" i="25" s="1"/>
  <c r="L50" i="25"/>
  <c r="L53" i="25" s="1"/>
  <c r="L5" i="25" s="1"/>
  <c r="L27" i="25" s="1"/>
  <c r="L31" i="25" s="1"/>
  <c r="L36" i="25" s="1"/>
  <c r="Q74" i="23" l="1"/>
  <c r="I24" i="10" s="1"/>
  <c r="M67" i="23"/>
  <c r="Q64" i="23"/>
  <c r="I14" i="10" s="1"/>
  <c r="N63" i="23"/>
  <c r="M61" i="23"/>
  <c r="M57" i="23" s="1"/>
  <c r="O78" i="23"/>
  <c r="P70" i="23"/>
  <c r="O70" i="23"/>
  <c r="N69" i="23"/>
  <c r="N68" i="23"/>
  <c r="N59" i="23"/>
  <c r="N58" i="23"/>
  <c r="O65" i="23"/>
  <c r="P65" i="23"/>
  <c r="P60" i="23"/>
  <c r="O60" i="23"/>
  <c r="Q73" i="23"/>
  <c r="I23" i="10" s="1"/>
  <c r="G10" i="3" s="1"/>
  <c r="N71" i="23"/>
  <c r="M50" i="25"/>
  <c r="M53" i="25" s="1"/>
  <c r="M5" i="25" s="1"/>
  <c r="M27" i="25" s="1"/>
  <c r="M31" i="25" s="1"/>
  <c r="M36" i="25" s="1"/>
  <c r="P51" i="25"/>
  <c r="N67" i="23" l="1"/>
  <c r="Q65" i="23"/>
  <c r="I15" i="10" s="1"/>
  <c r="Q47" i="25"/>
  <c r="G52" i="3" s="1"/>
  <c r="G31" i="27"/>
  <c r="Q70" i="23"/>
  <c r="I20" i="10" s="1"/>
  <c r="N61" i="23"/>
  <c r="N57" i="23" s="1"/>
  <c r="O71" i="23"/>
  <c r="P71" i="23"/>
  <c r="Q60" i="23"/>
  <c r="I10" i="10" s="1"/>
  <c r="O68" i="23"/>
  <c r="O69" i="23"/>
  <c r="P63" i="23"/>
  <c r="O63" i="23"/>
  <c r="O58" i="23"/>
  <c r="O59" i="23"/>
  <c r="P78" i="23"/>
  <c r="N50" i="25"/>
  <c r="N53" i="25" s="1"/>
  <c r="N5" i="25" s="1"/>
  <c r="N27" i="25" s="1"/>
  <c r="N31" i="25" s="1"/>
  <c r="N36" i="25" s="1"/>
  <c r="O50" i="25"/>
  <c r="O67" i="23" l="1"/>
  <c r="H31" i="27"/>
  <c r="D31" i="27"/>
  <c r="E31" i="27" s="1"/>
  <c r="Q78" i="23"/>
  <c r="I28" i="10" s="1"/>
  <c r="G13" i="3" s="1"/>
  <c r="Q63" i="23"/>
  <c r="I13" i="10" s="1"/>
  <c r="G7" i="3" s="1"/>
  <c r="P59" i="23"/>
  <c r="Q59" i="23" s="1"/>
  <c r="I9" i="10" s="1"/>
  <c r="P58" i="23"/>
  <c r="P69" i="23"/>
  <c r="Q69" i="23" s="1"/>
  <c r="I19" i="10" s="1"/>
  <c r="P68" i="23"/>
  <c r="P61" i="23"/>
  <c r="O61" i="23"/>
  <c r="O57" i="23" s="1"/>
  <c r="Q71" i="23"/>
  <c r="I21" i="10" s="1"/>
  <c r="O53" i="25"/>
  <c r="P50" i="25"/>
  <c r="Q46" i="25" l="1"/>
  <c r="G51" i="3" s="1"/>
  <c r="G30" i="27"/>
  <c r="P57" i="23"/>
  <c r="Q58" i="23"/>
  <c r="I8" i="10" s="1"/>
  <c r="Q61" i="23"/>
  <c r="I11" i="10" s="1"/>
  <c r="P67" i="23"/>
  <c r="Q67" i="23" s="1"/>
  <c r="R67" i="23" s="1"/>
  <c r="G54" i="3" s="1"/>
  <c r="Q68" i="23"/>
  <c r="I18" i="10" s="1"/>
  <c r="G9" i="3" s="1"/>
  <c r="O5" i="25"/>
  <c r="O27" i="25" s="1"/>
  <c r="O31" i="25" s="1"/>
  <c r="O36" i="25" s="1"/>
  <c r="P53" i="25"/>
  <c r="P5" i="25" s="1"/>
  <c r="D30" i="27" l="1"/>
  <c r="H30" i="27"/>
  <c r="G6" i="3"/>
  <c r="Q57" i="23"/>
  <c r="R57" i="23" s="1"/>
  <c r="G53" i="3" s="1"/>
  <c r="P27" i="25"/>
  <c r="P31" i="25" s="1"/>
  <c r="P36" i="25" s="1"/>
  <c r="F5" i="7"/>
  <c r="G19" i="3" s="1"/>
  <c r="E30" i="27" l="1"/>
  <c r="B7" i="1" l="1"/>
  <c r="B8" i="1" s="1"/>
  <c r="B9" i="1" s="1"/>
  <c r="B10" i="1" s="1"/>
  <c r="B11" i="1" s="1"/>
  <c r="F44" i="3" l="1"/>
  <c r="F48" i="3" s="1"/>
  <c r="F49" i="3" s="1"/>
  <c r="G44" i="3"/>
  <c r="E44" i="3"/>
  <c r="E69" i="17"/>
  <c r="E59" i="17"/>
  <c r="E71" i="17"/>
  <c r="E58" i="17"/>
  <c r="C68" i="17"/>
  <c r="C17" i="17"/>
  <c r="Q18" i="17"/>
  <c r="E6" i="17"/>
  <c r="Q8" i="17"/>
  <c r="G20" i="7"/>
  <c r="F19" i="19" s="1"/>
  <c r="P23" i="18"/>
  <c r="G23" i="7" s="1"/>
  <c r="F22" i="19" s="1"/>
  <c r="P24" i="18"/>
  <c r="G24" i="7" s="1"/>
  <c r="P18" i="18"/>
  <c r="G18" i="7" s="1"/>
  <c r="P19" i="18"/>
  <c r="G19" i="7" s="1"/>
  <c r="P20" i="18"/>
  <c r="G65" i="11"/>
  <c r="F65" i="11"/>
  <c r="E65" i="11"/>
  <c r="D65" i="11"/>
  <c r="H64" i="11"/>
  <c r="H63" i="11"/>
  <c r="H62" i="11"/>
  <c r="H61" i="11"/>
  <c r="H60" i="11"/>
  <c r="D14" i="11"/>
  <c r="H12" i="11"/>
  <c r="F9" i="11"/>
  <c r="G9" i="11"/>
  <c r="G104" i="11"/>
  <c r="F104" i="11"/>
  <c r="E104" i="11"/>
  <c r="D104" i="11"/>
  <c r="H103" i="11"/>
  <c r="H102" i="11"/>
  <c r="H101" i="11"/>
  <c r="H100" i="11"/>
  <c r="G77" i="11"/>
  <c r="F77" i="11"/>
  <c r="E77" i="11"/>
  <c r="D77" i="11"/>
  <c r="H76" i="11"/>
  <c r="H75" i="11"/>
  <c r="H74" i="11"/>
  <c r="H81" i="11"/>
  <c r="H43" i="11"/>
  <c r="G38" i="11"/>
  <c r="F38" i="11"/>
  <c r="E38" i="11"/>
  <c r="D38" i="11"/>
  <c r="H37" i="11"/>
  <c r="H36" i="11"/>
  <c r="H35" i="11"/>
  <c r="H34" i="11"/>
  <c r="H27" i="11"/>
  <c r="H28" i="11"/>
  <c r="H29" i="11"/>
  <c r="H30" i="11"/>
  <c r="D24" i="11"/>
  <c r="H22" i="11"/>
  <c r="H23" i="11"/>
  <c r="H21" i="11"/>
  <c r="H120" i="11"/>
  <c r="H119" i="11"/>
  <c r="H113" i="11"/>
  <c r="H114" i="11"/>
  <c r="H115" i="11"/>
  <c r="H116" i="11"/>
  <c r="H112" i="11"/>
  <c r="H107" i="11"/>
  <c r="H108" i="11"/>
  <c r="H106" i="11"/>
  <c r="H95" i="11"/>
  <c r="H96" i="11"/>
  <c r="H97" i="11"/>
  <c r="H94" i="11"/>
  <c r="H86" i="11"/>
  <c r="H87" i="11"/>
  <c r="H88" i="11"/>
  <c r="H89" i="11"/>
  <c r="H90" i="11"/>
  <c r="H91" i="11"/>
  <c r="H85" i="11"/>
  <c r="H79" i="11"/>
  <c r="H80" i="11"/>
  <c r="H82" i="11"/>
  <c r="H68" i="11"/>
  <c r="H69" i="11"/>
  <c r="H70" i="11"/>
  <c r="H71" i="11"/>
  <c r="H67" i="11"/>
  <c r="H54" i="11"/>
  <c r="H55" i="11"/>
  <c r="H56" i="11"/>
  <c r="H57" i="11"/>
  <c r="H53" i="11"/>
  <c r="H13" i="11"/>
  <c r="H11" i="11"/>
  <c r="F14" i="11"/>
  <c r="F24" i="11"/>
  <c r="F32" i="11"/>
  <c r="F45" i="11"/>
  <c r="F51" i="11"/>
  <c r="F58" i="11"/>
  <c r="F72" i="11"/>
  <c r="F83" i="11"/>
  <c r="F92" i="11"/>
  <c r="F98" i="11"/>
  <c r="F109" i="11"/>
  <c r="F117" i="11"/>
  <c r="F121" i="11"/>
  <c r="E48" i="3" l="1"/>
  <c r="E49" i="3" s="1"/>
  <c r="F23" i="19"/>
  <c r="H28" i="3"/>
  <c r="F18" i="19"/>
  <c r="F110" i="11"/>
  <c r="F122" i="11" s="1"/>
  <c r="F124" i="11" s="1"/>
  <c r="H27" i="3"/>
  <c r="F17" i="19"/>
  <c r="G48" i="3"/>
  <c r="G49" i="3" s="1"/>
  <c r="J19" i="10"/>
  <c r="L19" i="10" s="1"/>
  <c r="J9" i="10"/>
  <c r="L9" i="10" s="1"/>
  <c r="H65" i="11"/>
  <c r="H104" i="11"/>
  <c r="H77" i="11"/>
  <c r="H58" i="11"/>
  <c r="H83" i="11"/>
  <c r="H38" i="11"/>
  <c r="H121" i="11"/>
  <c r="E62" i="3" l="1"/>
  <c r="F62" i="3"/>
  <c r="H62" i="3"/>
  <c r="F27" i="20"/>
  <c r="O33" i="19" l="1"/>
  <c r="O43" i="19"/>
  <c r="I43" i="19"/>
  <c r="L43" i="19"/>
  <c r="C42" i="19"/>
  <c r="C41" i="19"/>
  <c r="G33" i="19"/>
  <c r="I33" i="19"/>
  <c r="L33" i="19"/>
  <c r="E27" i="7"/>
  <c r="E30" i="7"/>
  <c r="E35" i="7"/>
  <c r="E31" i="7" l="1"/>
  <c r="E36" i="7" s="1"/>
  <c r="E40" i="20"/>
  <c r="F40" i="20"/>
  <c r="G40" i="20"/>
  <c r="D40" i="20"/>
  <c r="E39" i="20"/>
  <c r="F39" i="20"/>
  <c r="G39" i="20"/>
  <c r="D39" i="20"/>
  <c r="F23" i="20" l="1"/>
  <c r="F19" i="20"/>
  <c r="D19" i="20"/>
  <c r="D23" i="20"/>
  <c r="G26" i="10"/>
  <c r="F26" i="10"/>
  <c r="G17" i="10"/>
  <c r="F17" i="10"/>
  <c r="G7" i="10"/>
  <c r="F7" i="10"/>
  <c r="F6" i="10" s="1"/>
  <c r="D27" i="20"/>
  <c r="A6" i="20"/>
  <c r="A7" i="20" s="1"/>
  <c r="A8" i="20" s="1"/>
  <c r="A9" i="20" s="1"/>
  <c r="A10" i="20" s="1"/>
  <c r="F37" i="3"/>
  <c r="G37" i="3"/>
  <c r="H37" i="3"/>
  <c r="E37" i="3"/>
  <c r="F18" i="3"/>
  <c r="E14" i="20" s="1"/>
  <c r="E6" i="20" s="1"/>
  <c r="E18" i="3"/>
  <c r="D14" i="20" s="1"/>
  <c r="D6" i="20" s="1"/>
  <c r="F5" i="3"/>
  <c r="G5" i="3"/>
  <c r="E5" i="3"/>
  <c r="F8" i="3"/>
  <c r="G8" i="3"/>
  <c r="E8" i="3"/>
  <c r="F14" i="3"/>
  <c r="E13" i="20" s="1"/>
  <c r="G14" i="3"/>
  <c r="G36" i="27" s="1"/>
  <c r="H14" i="3"/>
  <c r="F36" i="19" s="1"/>
  <c r="E14" i="3"/>
  <c r="F11" i="3"/>
  <c r="E11" i="3"/>
  <c r="F55" i="3"/>
  <c r="G55" i="3"/>
  <c r="H55" i="3"/>
  <c r="E55" i="3"/>
  <c r="L26" i="10"/>
  <c r="E74" i="17"/>
  <c r="E70" i="17"/>
  <c r="E72" i="17"/>
  <c r="Q55" i="17"/>
  <c r="F72" i="17"/>
  <c r="G72" i="17"/>
  <c r="H72" i="17"/>
  <c r="I72" i="17"/>
  <c r="J72" i="17"/>
  <c r="K72" i="17"/>
  <c r="L72" i="17"/>
  <c r="M72" i="17"/>
  <c r="N72" i="17"/>
  <c r="O72" i="17"/>
  <c r="P72" i="17"/>
  <c r="E73" i="17"/>
  <c r="E75" i="17"/>
  <c r="F75" i="17"/>
  <c r="G75" i="17"/>
  <c r="H75" i="17"/>
  <c r="I75" i="17"/>
  <c r="J75" i="17"/>
  <c r="K75" i="17"/>
  <c r="L75" i="17"/>
  <c r="M75" i="17"/>
  <c r="N75" i="17"/>
  <c r="O75" i="17"/>
  <c r="P75" i="17"/>
  <c r="E60" i="17"/>
  <c r="E62" i="17"/>
  <c r="F62" i="17"/>
  <c r="G62" i="17"/>
  <c r="H62" i="17"/>
  <c r="I62" i="17"/>
  <c r="J62" i="17"/>
  <c r="K62" i="17"/>
  <c r="L62" i="17"/>
  <c r="M62" i="17"/>
  <c r="N62" i="17"/>
  <c r="O62" i="17"/>
  <c r="P62" i="17"/>
  <c r="E63" i="17"/>
  <c r="E64" i="17"/>
  <c r="E66" i="17"/>
  <c r="F66" i="17"/>
  <c r="G66" i="17"/>
  <c r="H66" i="17"/>
  <c r="I66" i="17"/>
  <c r="J66" i="17"/>
  <c r="K66" i="17"/>
  <c r="L66" i="17"/>
  <c r="M66" i="17"/>
  <c r="N66" i="17"/>
  <c r="O66" i="17"/>
  <c r="P66" i="17"/>
  <c r="P74" i="17"/>
  <c r="P71" i="17"/>
  <c r="E65" i="17"/>
  <c r="P64" i="17"/>
  <c r="E61" i="17"/>
  <c r="Q15" i="17"/>
  <c r="Q21" i="17"/>
  <c r="Q22" i="17"/>
  <c r="H21" i="12" s="1"/>
  <c r="Q24" i="17"/>
  <c r="H23" i="12" s="1"/>
  <c r="Q9" i="17"/>
  <c r="G17" i="12" s="1"/>
  <c r="Q10" i="17"/>
  <c r="J11" i="10" s="1"/>
  <c r="Q11" i="17"/>
  <c r="Q12" i="17"/>
  <c r="G21" i="12" s="1"/>
  <c r="Q13" i="17"/>
  <c r="G22" i="12" s="1"/>
  <c r="Q14" i="17"/>
  <c r="F35" i="7"/>
  <c r="D35" i="7"/>
  <c r="F30" i="7"/>
  <c r="D30" i="7"/>
  <c r="F27" i="7"/>
  <c r="D27" i="7"/>
  <c r="D31" i="7" s="1"/>
  <c r="D35" i="18"/>
  <c r="A6" i="7"/>
  <c r="C74" i="18"/>
  <c r="E73" i="18"/>
  <c r="F73" i="18" s="1"/>
  <c r="E72" i="18"/>
  <c r="F72" i="18" s="1"/>
  <c r="E71" i="18"/>
  <c r="F71" i="18" s="1"/>
  <c r="E70" i="18"/>
  <c r="F70" i="18" s="1"/>
  <c r="E69" i="18"/>
  <c r="F69" i="18" s="1"/>
  <c r="E68" i="18"/>
  <c r="F68" i="18" s="1"/>
  <c r="E67" i="18"/>
  <c r="F67" i="18" s="1"/>
  <c r="E66" i="18"/>
  <c r="F66" i="18" s="1"/>
  <c r="E65" i="18"/>
  <c r="F65" i="18" s="1"/>
  <c r="E64" i="18"/>
  <c r="F64" i="18" s="1"/>
  <c r="E63" i="18"/>
  <c r="F63" i="18" s="1"/>
  <c r="E62" i="18"/>
  <c r="F62" i="18" s="1"/>
  <c r="E61" i="18"/>
  <c r="F61" i="18" s="1"/>
  <c r="E60" i="18"/>
  <c r="F60" i="18" s="1"/>
  <c r="B60" i="18"/>
  <c r="A60" i="18"/>
  <c r="A61" i="18" s="1"/>
  <c r="A62" i="18" s="1"/>
  <c r="A63" i="18" s="1"/>
  <c r="A64" i="18" s="1"/>
  <c r="A65" i="18" s="1"/>
  <c r="A66" i="18" s="1"/>
  <c r="A67" i="18" s="1"/>
  <c r="A68" i="18" s="1"/>
  <c r="A69" i="18" s="1"/>
  <c r="A70" i="18" s="1"/>
  <c r="A71" i="18" s="1"/>
  <c r="A72" i="18" s="1"/>
  <c r="A73" i="18" s="1"/>
  <c r="E59" i="18"/>
  <c r="F59" i="18" s="1"/>
  <c r="D109" i="11"/>
  <c r="O35" i="18"/>
  <c r="N35" i="18"/>
  <c r="M35" i="18"/>
  <c r="L35" i="18"/>
  <c r="K35" i="18"/>
  <c r="J35" i="18"/>
  <c r="I35" i="18"/>
  <c r="H35" i="18"/>
  <c r="G35" i="18"/>
  <c r="F35" i="18"/>
  <c r="E35" i="18"/>
  <c r="P34" i="18"/>
  <c r="G34" i="7" s="1"/>
  <c r="P33" i="18"/>
  <c r="G33" i="7" s="1"/>
  <c r="P32" i="18"/>
  <c r="G32" i="7" s="1"/>
  <c r="A6" i="18"/>
  <c r="G31" i="10" l="1"/>
  <c r="G23" i="12"/>
  <c r="D36" i="7"/>
  <c r="E12" i="20"/>
  <c r="E11" i="20" s="1"/>
  <c r="G32" i="27"/>
  <c r="G35" i="3"/>
  <c r="G18" i="3" s="1"/>
  <c r="F14" i="20" s="1"/>
  <c r="D36" i="27"/>
  <c r="E36" i="27" s="1"/>
  <c r="H36" i="27"/>
  <c r="G35" i="7"/>
  <c r="G6" i="10"/>
  <c r="G29" i="10" s="1"/>
  <c r="J25" i="10"/>
  <c r="J22" i="10"/>
  <c r="H19" i="12"/>
  <c r="J13" i="10"/>
  <c r="J12" i="10"/>
  <c r="G19" i="12"/>
  <c r="J15" i="10"/>
  <c r="L15" i="10" s="1"/>
  <c r="E57" i="17"/>
  <c r="F13" i="20"/>
  <c r="M71" i="17"/>
  <c r="G30" i="10"/>
  <c r="F31" i="7"/>
  <c r="F36" i="7" s="1"/>
  <c r="J14" i="10"/>
  <c r="J10" i="10"/>
  <c r="J16" i="10"/>
  <c r="J71" i="17"/>
  <c r="D13" i="20"/>
  <c r="J23" i="10"/>
  <c r="P61" i="17"/>
  <c r="I71" i="17"/>
  <c r="G13" i="20"/>
  <c r="L13" i="10"/>
  <c r="L11" i="10"/>
  <c r="A7" i="7"/>
  <c r="A8" i="7" s="1"/>
  <c r="A9" i="7" s="1"/>
  <c r="A10" i="7" s="1"/>
  <c r="A11" i="7" s="1"/>
  <c r="A12" i="7" s="1"/>
  <c r="A13" i="7" s="1"/>
  <c r="A14" i="7" s="1"/>
  <c r="A15" i="7" s="1"/>
  <c r="A16" i="7" s="1"/>
  <c r="A17" i="7" s="1"/>
  <c r="A18" i="7" s="1"/>
  <c r="A19" i="7" s="1"/>
  <c r="A20" i="7" s="1"/>
  <c r="A21" i="7" s="1"/>
  <c r="A22" i="7" s="1"/>
  <c r="A23" i="7" s="1"/>
  <c r="A24" i="7" s="1"/>
  <c r="A25" i="7" s="1"/>
  <c r="A26" i="7" s="1"/>
  <c r="A28" i="7" s="1"/>
  <c r="A29" i="7" s="1"/>
  <c r="A32" i="7" s="1"/>
  <c r="A33" i="7" s="1"/>
  <c r="A34" i="7" s="1"/>
  <c r="D12" i="20"/>
  <c r="E4" i="3"/>
  <c r="E36" i="3" s="1"/>
  <c r="A32" i="20"/>
  <c r="A33" i="20" s="1"/>
  <c r="A34" i="20" s="1"/>
  <c r="A35" i="20" s="1"/>
  <c r="A36" i="20" s="1"/>
  <c r="A37" i="20" s="1"/>
  <c r="A38" i="20" s="1"/>
  <c r="F4" i="3"/>
  <c r="F36" i="3" s="1"/>
  <c r="N74" i="17"/>
  <c r="H74" i="17"/>
  <c r="O64" i="17"/>
  <c r="L74" i="17"/>
  <c r="N64" i="17"/>
  <c r="K74" i="17"/>
  <c r="F74" i="17"/>
  <c r="K64" i="17"/>
  <c r="Q62" i="17"/>
  <c r="O74" i="17"/>
  <c r="J74" i="17"/>
  <c r="N71" i="17"/>
  <c r="F71" i="17"/>
  <c r="J64" i="17"/>
  <c r="G64" i="17"/>
  <c r="G74" i="17"/>
  <c r="F64" i="17"/>
  <c r="G65" i="17"/>
  <c r="Q66" i="17"/>
  <c r="K16" i="10" s="1"/>
  <c r="F65" i="17"/>
  <c r="M64" i="17"/>
  <c r="I64" i="17"/>
  <c r="Q75" i="17"/>
  <c r="K25" i="10" s="1"/>
  <c r="M25" i="10" s="1"/>
  <c r="L71" i="17"/>
  <c r="H71" i="17"/>
  <c r="L64" i="17"/>
  <c r="H64" i="17"/>
  <c r="M74" i="17"/>
  <c r="I74" i="17"/>
  <c r="O71" i="17"/>
  <c r="K71" i="17"/>
  <c r="G71" i="17"/>
  <c r="Q72" i="17"/>
  <c r="K22" i="10" s="1"/>
  <c r="M22" i="10" s="1"/>
  <c r="E16" i="17"/>
  <c r="Q20" i="17"/>
  <c r="Q23" i="17"/>
  <c r="Q19" i="17"/>
  <c r="F74" i="18"/>
  <c r="E74" i="18"/>
  <c r="D55" i="18" s="1"/>
  <c r="P35" i="18"/>
  <c r="D30" i="18"/>
  <c r="E30" i="18"/>
  <c r="F30" i="18"/>
  <c r="G30" i="18"/>
  <c r="H30" i="18"/>
  <c r="I30" i="18"/>
  <c r="J30" i="18"/>
  <c r="K30" i="18"/>
  <c r="L30" i="18"/>
  <c r="M30" i="18"/>
  <c r="N30" i="18"/>
  <c r="O30" i="18"/>
  <c r="D121" i="11"/>
  <c r="G121" i="11"/>
  <c r="E121" i="11"/>
  <c r="E117" i="11"/>
  <c r="G117" i="11"/>
  <c r="D117" i="11"/>
  <c r="E109" i="11"/>
  <c r="G109" i="11"/>
  <c r="E98" i="11"/>
  <c r="G98" i="11"/>
  <c r="D98" i="11"/>
  <c r="H22" i="12" l="1"/>
  <c r="H24" i="12" s="1"/>
  <c r="L22" i="10"/>
  <c r="F6" i="20"/>
  <c r="E15" i="20"/>
  <c r="E5" i="20"/>
  <c r="E7" i="20" s="1"/>
  <c r="E9" i="20" s="1"/>
  <c r="H35" i="3"/>
  <c r="F32" i="19"/>
  <c r="C32" i="19" s="1"/>
  <c r="Q71" i="17"/>
  <c r="K21" i="10" s="1"/>
  <c r="H32" i="27"/>
  <c r="H33" i="27" s="1"/>
  <c r="D32" i="27"/>
  <c r="G33" i="27"/>
  <c r="L10" i="10"/>
  <c r="L12" i="10"/>
  <c r="L23" i="10"/>
  <c r="H17" i="12"/>
  <c r="L25" i="10"/>
  <c r="L16" i="10"/>
  <c r="G24" i="12"/>
  <c r="Q74" i="17"/>
  <c r="K24" i="10" s="1"/>
  <c r="M24" i="10" s="1"/>
  <c r="M61" i="17"/>
  <c r="G61" i="17"/>
  <c r="O61" i="17"/>
  <c r="J61" i="17"/>
  <c r="F61" i="17"/>
  <c r="I61" i="17"/>
  <c r="N61" i="17"/>
  <c r="H61" i="17"/>
  <c r="J21" i="10"/>
  <c r="L21" i="10" s="1"/>
  <c r="K12" i="10"/>
  <c r="M12" i="10" s="1"/>
  <c r="L14" i="10"/>
  <c r="J20" i="10"/>
  <c r="K61" i="17"/>
  <c r="L61" i="17"/>
  <c r="J24" i="10"/>
  <c r="L24" i="10" s="1"/>
  <c r="D52" i="18"/>
  <c r="E52" i="18" s="1"/>
  <c r="F52" i="18" s="1"/>
  <c r="G52" i="18" s="1"/>
  <c r="H52" i="18" s="1"/>
  <c r="I52" i="18" s="1"/>
  <c r="J52" i="18" s="1"/>
  <c r="K52" i="18" s="1"/>
  <c r="L52" i="18" s="1"/>
  <c r="M52" i="18" s="1"/>
  <c r="N52" i="18" s="1"/>
  <c r="O52" i="18" s="1"/>
  <c r="D11" i="20"/>
  <c r="D15" i="20" s="1"/>
  <c r="Q64" i="17"/>
  <c r="M16" i="10"/>
  <c r="H65" i="17"/>
  <c r="D5" i="20" l="1"/>
  <c r="D37" i="20" s="1"/>
  <c r="E32" i="27"/>
  <c r="E33" i="27" s="1"/>
  <c r="D33" i="27"/>
  <c r="Q61" i="17"/>
  <c r="K11" i="10" s="1"/>
  <c r="M11" i="10" s="1"/>
  <c r="K14" i="10"/>
  <c r="M14" i="10" s="1"/>
  <c r="E37" i="20"/>
  <c r="E41" i="20"/>
  <c r="M21" i="10"/>
  <c r="I65" i="17"/>
  <c r="H98" i="11"/>
  <c r="D92" i="11"/>
  <c r="D72" i="11"/>
  <c r="E58" i="11"/>
  <c r="G58" i="11"/>
  <c r="D58" i="11"/>
  <c r="E45" i="11"/>
  <c r="G45" i="11"/>
  <c r="D45" i="11"/>
  <c r="E32" i="11"/>
  <c r="G32" i="11"/>
  <c r="D32" i="11"/>
  <c r="E24" i="11"/>
  <c r="G24" i="11"/>
  <c r="E14" i="11"/>
  <c r="G14" i="11"/>
  <c r="G83" i="11"/>
  <c r="E83" i="11"/>
  <c r="E92" i="11"/>
  <c r="G92" i="11"/>
  <c r="D7" i="20" l="1"/>
  <c r="J65" i="17"/>
  <c r="E72" i="11"/>
  <c r="G72" i="11"/>
  <c r="H92" i="11"/>
  <c r="H72" i="11"/>
  <c r="D9" i="20" l="1"/>
  <c r="D41" i="20"/>
  <c r="K65" i="17"/>
  <c r="H47" i="11"/>
  <c r="H48" i="11"/>
  <c r="H49" i="11"/>
  <c r="H50" i="11"/>
  <c r="G51" i="11"/>
  <c r="G110" i="11" s="1"/>
  <c r="L65" i="17" l="1"/>
  <c r="G122" i="11"/>
  <c r="G124" i="11" s="1"/>
  <c r="H44" i="11"/>
  <c r="H40" i="11"/>
  <c r="H42" i="11"/>
  <c r="H41" i="11"/>
  <c r="H26" i="11"/>
  <c r="H31" i="11"/>
  <c r="H18" i="11"/>
  <c r="H19" i="11"/>
  <c r="H20" i="11"/>
  <c r="H17" i="11"/>
  <c r="H16" i="11"/>
  <c r="H14" i="11"/>
  <c r="H24" i="11" l="1"/>
  <c r="M65" i="17"/>
  <c r="H45" i="11"/>
  <c r="H32" i="11"/>
  <c r="G25" i="20"/>
  <c r="G21" i="20"/>
  <c r="G17" i="20"/>
  <c r="C40" i="19"/>
  <c r="C39" i="19"/>
  <c r="C38" i="19"/>
  <c r="C37" i="19"/>
  <c r="C36" i="19"/>
  <c r="G22" i="20"/>
  <c r="L44" i="19"/>
  <c r="G18" i="20"/>
  <c r="C29" i="19"/>
  <c r="C28" i="19"/>
  <c r="C23" i="19"/>
  <c r="C22" i="19"/>
  <c r="C19" i="19"/>
  <c r="C18" i="19"/>
  <c r="C17" i="19"/>
  <c r="A6" i="19"/>
  <c r="A7" i="19" s="1"/>
  <c r="A8" i="19" s="1"/>
  <c r="A9" i="19" s="1"/>
  <c r="A10" i="19" s="1"/>
  <c r="A11" i="19" s="1"/>
  <c r="A12" i="19" s="1"/>
  <c r="A13" i="19" s="1"/>
  <c r="A14" i="19" s="1"/>
  <c r="G4" i="19"/>
  <c r="J4" i="19" s="1"/>
  <c r="M4" i="19" s="1"/>
  <c r="P4" i="19" s="1"/>
  <c r="F4" i="19"/>
  <c r="I4" i="19" s="1"/>
  <c r="L4" i="19" s="1"/>
  <c r="O4" i="19" s="1"/>
  <c r="A15" i="19" l="1"/>
  <c r="A16" i="19" s="1"/>
  <c r="A17" i="19" s="1"/>
  <c r="A18" i="19" s="1"/>
  <c r="H33" i="19"/>
  <c r="G26" i="20"/>
  <c r="G27" i="20" s="1"/>
  <c r="G23" i="20"/>
  <c r="G19" i="20"/>
  <c r="N65" i="17"/>
  <c r="O44" i="19"/>
  <c r="I44" i="19"/>
  <c r="A19" i="19" l="1"/>
  <c r="A20" i="19" s="1"/>
  <c r="A21" i="19" s="1"/>
  <c r="A22" i="19" s="1"/>
  <c r="A23" i="19" s="1"/>
  <c r="A24" i="19" s="1"/>
  <c r="A25" i="19" s="1"/>
  <c r="A26" i="19" s="1"/>
  <c r="A27" i="19" s="1"/>
  <c r="A28" i="19" s="1"/>
  <c r="A29" i="19" s="1"/>
  <c r="A30" i="19" s="1"/>
  <c r="A31" i="19" s="1"/>
  <c r="A32" i="19" s="1"/>
  <c r="E33" i="19"/>
  <c r="P65" i="17"/>
  <c r="O65" i="17"/>
  <c r="E26" i="10"/>
  <c r="D26" i="10"/>
  <c r="E17" i="10"/>
  <c r="D17" i="10"/>
  <c r="E7" i="10"/>
  <c r="E6" i="10" s="1"/>
  <c r="D7" i="10"/>
  <c r="D6" i="10" s="1"/>
  <c r="Q65" i="17" l="1"/>
  <c r="E31" i="10"/>
  <c r="E29" i="10"/>
  <c r="E30" i="10"/>
  <c r="K15" i="10" l="1"/>
  <c r="M15" i="10" s="1"/>
  <c r="P52" i="18" l="1"/>
  <c r="D8" i="11" s="1"/>
  <c r="H8" i="11" s="1"/>
  <c r="E68" i="17" l="1"/>
  <c r="E67" i="17" s="1"/>
  <c r="B5" i="18" l="1"/>
  <c r="J26" i="10" l="1"/>
  <c r="H26" i="10"/>
  <c r="P26" i="18" l="1"/>
  <c r="G26" i="7" s="1"/>
  <c r="P28" i="18"/>
  <c r="G28" i="7" s="1"/>
  <c r="P29" i="18"/>
  <c r="G29" i="7" s="1"/>
  <c r="H34" i="3" s="1"/>
  <c r="P25" i="18"/>
  <c r="G25" i="7" s="1"/>
  <c r="P22" i="18"/>
  <c r="G22" i="7" s="1"/>
  <c r="P21" i="18"/>
  <c r="G21" i="7" s="1"/>
  <c r="P7" i="18"/>
  <c r="G7" i="7" s="1"/>
  <c r="F6" i="19" s="1"/>
  <c r="C6" i="19" s="1"/>
  <c r="P8" i="18"/>
  <c r="G8" i="7" s="1"/>
  <c r="P9" i="18"/>
  <c r="G9" i="7" s="1"/>
  <c r="F8" i="19" s="1"/>
  <c r="C8" i="19" s="1"/>
  <c r="P10" i="18"/>
  <c r="G10" i="7" s="1"/>
  <c r="F9" i="19" s="1"/>
  <c r="C9" i="19" s="1"/>
  <c r="P11" i="18"/>
  <c r="G11" i="7" s="1"/>
  <c r="F10" i="19" s="1"/>
  <c r="C10" i="19" s="1"/>
  <c r="P12" i="18"/>
  <c r="G12" i="7" s="1"/>
  <c r="F11" i="19" s="1"/>
  <c r="C11" i="19" s="1"/>
  <c r="P13" i="18"/>
  <c r="G13" i="7" s="1"/>
  <c r="P14" i="18"/>
  <c r="G14" i="7" s="1"/>
  <c r="P15" i="18"/>
  <c r="G15" i="7" s="1"/>
  <c r="P16" i="18"/>
  <c r="G16" i="7" s="1"/>
  <c r="P17" i="18"/>
  <c r="G17" i="7" s="1"/>
  <c r="P6" i="18"/>
  <c r="G6" i="7" s="1"/>
  <c r="A7" i="18"/>
  <c r="H24" i="3" l="1"/>
  <c r="F14" i="19"/>
  <c r="C14" i="19" s="1"/>
  <c r="H25" i="3"/>
  <c r="F15" i="19"/>
  <c r="C15" i="19" s="1"/>
  <c r="F24" i="19"/>
  <c r="C24" i="19" s="1"/>
  <c r="H31" i="3"/>
  <c r="H23" i="3"/>
  <c r="F13" i="19"/>
  <c r="C13" i="19" s="1"/>
  <c r="H29" i="3"/>
  <c r="F20" i="19"/>
  <c r="C20" i="19" s="1"/>
  <c r="G30" i="7"/>
  <c r="H33" i="3"/>
  <c r="F27" i="19"/>
  <c r="C27" i="19" s="1"/>
  <c r="H21" i="3"/>
  <c r="F7" i="19"/>
  <c r="C7" i="19" s="1"/>
  <c r="H20" i="3"/>
  <c r="F5" i="19"/>
  <c r="C5" i="19" s="1"/>
  <c r="H26" i="3"/>
  <c r="F16" i="19"/>
  <c r="C16" i="19" s="1"/>
  <c r="H22" i="3"/>
  <c r="F12" i="19"/>
  <c r="C12" i="19" s="1"/>
  <c r="H30" i="3"/>
  <c r="F21" i="19"/>
  <c r="C21" i="19" s="1"/>
  <c r="H32" i="3"/>
  <c r="F25" i="19"/>
  <c r="C25" i="19" s="1"/>
  <c r="P30" i="18"/>
  <c r="A8" i="18"/>
  <c r="A9" i="18" s="1"/>
  <c r="A10" i="18" s="1"/>
  <c r="A11" i="18" s="1"/>
  <c r="A12" i="18" s="1"/>
  <c r="A13" i="18" s="1"/>
  <c r="A14" i="18" s="1"/>
  <c r="A15" i="18" s="1"/>
  <c r="A16" i="18" s="1"/>
  <c r="A17" i="18" s="1"/>
  <c r="E18" i="16"/>
  <c r="F18" i="16" s="1"/>
  <c r="E17" i="16"/>
  <c r="F17" i="16" s="1"/>
  <c r="E16" i="16"/>
  <c r="F16" i="16" s="1"/>
  <c r="E15" i="16"/>
  <c r="F15" i="16" s="1"/>
  <c r="E14" i="16"/>
  <c r="F14" i="16" s="1"/>
  <c r="E13" i="16"/>
  <c r="F13" i="16" s="1"/>
  <c r="E12" i="16"/>
  <c r="F12" i="16" s="1"/>
  <c r="E11" i="16"/>
  <c r="F11" i="16" s="1"/>
  <c r="E10" i="16"/>
  <c r="F10" i="16" s="1"/>
  <c r="E9" i="16"/>
  <c r="F9" i="16" s="1"/>
  <c r="E8" i="16"/>
  <c r="F8" i="16" s="1"/>
  <c r="E7" i="16"/>
  <c r="F7" i="16" s="1"/>
  <c r="E6" i="16"/>
  <c r="F6" i="16" s="1"/>
  <c r="E5" i="16"/>
  <c r="F5" i="16" s="1"/>
  <c r="B5" i="16"/>
  <c r="A5" i="16"/>
  <c r="A6" i="16" s="1"/>
  <c r="A7" i="16" s="1"/>
  <c r="A8" i="16" s="1"/>
  <c r="A9" i="16" s="1"/>
  <c r="A10" i="16" s="1"/>
  <c r="A11" i="16" s="1"/>
  <c r="A12" i="16" s="1"/>
  <c r="A13" i="16" s="1"/>
  <c r="A14" i="16" s="1"/>
  <c r="A15" i="16" s="1"/>
  <c r="A16" i="16" s="1"/>
  <c r="A17" i="16" s="1"/>
  <c r="E4" i="16"/>
  <c r="F4" i="16" s="1"/>
  <c r="L16" i="17"/>
  <c r="L6" i="17"/>
  <c r="A18" i="18" l="1"/>
  <c r="A19" i="18" s="1"/>
  <c r="A20" i="18" s="1"/>
  <c r="A21" i="18" s="1"/>
  <c r="A22" i="18" s="1"/>
  <c r="K51" i="18"/>
  <c r="K50" i="18"/>
  <c r="A18" i="16"/>
  <c r="F19" i="16"/>
  <c r="E19" i="16"/>
  <c r="E77" i="17" l="1"/>
  <c r="F77" i="17" s="1"/>
  <c r="G77" i="17" s="1"/>
  <c r="H77" i="17" s="1"/>
  <c r="I77" i="17" s="1"/>
  <c r="J77" i="17" s="1"/>
  <c r="K77" i="17" s="1"/>
  <c r="L77" i="17" s="1"/>
  <c r="M77" i="17" s="1"/>
  <c r="N77" i="17" s="1"/>
  <c r="O77" i="17" s="1"/>
  <c r="P77" i="17" s="1"/>
  <c r="E77" i="23"/>
  <c r="K53" i="18"/>
  <c r="K5" i="18" s="1"/>
  <c r="K27" i="18" s="1"/>
  <c r="A23" i="18"/>
  <c r="A24" i="18" s="1"/>
  <c r="A25" i="18" s="1"/>
  <c r="A26" i="18" s="1"/>
  <c r="A28" i="18" s="1"/>
  <c r="A29" i="18" s="1"/>
  <c r="A32" i="18" s="1"/>
  <c r="A33" i="18" s="1"/>
  <c r="A34" i="18" s="1"/>
  <c r="F70" i="17"/>
  <c r="F60" i="17"/>
  <c r="H17" i="10"/>
  <c r="G70" i="17" l="1"/>
  <c r="F77" i="23"/>
  <c r="L76" i="23"/>
  <c r="L56" i="23" s="1"/>
  <c r="E76" i="23"/>
  <c r="E56" i="23" s="1"/>
  <c r="K31" i="18"/>
  <c r="K36" i="18" s="1"/>
  <c r="H70" i="17"/>
  <c r="G60" i="17"/>
  <c r="L20" i="10"/>
  <c r="G77" i="23" l="1"/>
  <c r="F76" i="23"/>
  <c r="F56" i="23" s="1"/>
  <c r="I70" i="17"/>
  <c r="H60" i="17"/>
  <c r="H77" i="23" l="1"/>
  <c r="G76" i="23"/>
  <c r="G56" i="23" s="1"/>
  <c r="J70" i="17"/>
  <c r="I60" i="17"/>
  <c r="D51" i="11"/>
  <c r="D83" i="11"/>
  <c r="F73" i="17"/>
  <c r="F69" i="17"/>
  <c r="F63" i="17"/>
  <c r="F59" i="17"/>
  <c r="Q17" i="17"/>
  <c r="Q77" i="17"/>
  <c r="K27" i="10" s="1"/>
  <c r="H12" i="3" s="1"/>
  <c r="Q7" i="17"/>
  <c r="F6" i="17"/>
  <c r="G6" i="17"/>
  <c r="H6" i="17"/>
  <c r="I6" i="17"/>
  <c r="J6" i="17"/>
  <c r="K6" i="17"/>
  <c r="M6" i="17"/>
  <c r="N6" i="17"/>
  <c r="O6" i="17"/>
  <c r="P6" i="17"/>
  <c r="F16" i="17"/>
  <c r="G16" i="17"/>
  <c r="H16" i="17"/>
  <c r="I16" i="17"/>
  <c r="J16" i="17"/>
  <c r="K16" i="17"/>
  <c r="M16" i="17"/>
  <c r="N16" i="17"/>
  <c r="O16" i="17"/>
  <c r="P16" i="17"/>
  <c r="J18" i="10" l="1"/>
  <c r="H16" i="12"/>
  <c r="H20" i="12" s="1"/>
  <c r="H15" i="12" s="1"/>
  <c r="G16" i="12"/>
  <c r="G20" i="12" s="1"/>
  <c r="G15" i="12" s="1"/>
  <c r="H46" i="3"/>
  <c r="I77" i="23"/>
  <c r="H76" i="23"/>
  <c r="H56" i="23" s="1"/>
  <c r="J8" i="10"/>
  <c r="K70" i="17"/>
  <c r="I50" i="18"/>
  <c r="I51" i="18"/>
  <c r="E51" i="18"/>
  <c r="E50" i="18"/>
  <c r="G59" i="17"/>
  <c r="F58" i="17"/>
  <c r="J51" i="18"/>
  <c r="J50" i="18"/>
  <c r="M51" i="18"/>
  <c r="M50" i="18"/>
  <c r="H51" i="18"/>
  <c r="H50" i="18"/>
  <c r="G63" i="17"/>
  <c r="G73" i="17"/>
  <c r="J60" i="17"/>
  <c r="F51" i="18"/>
  <c r="F50" i="18"/>
  <c r="Q6" i="17"/>
  <c r="H45" i="3" s="1"/>
  <c r="N51" i="18"/>
  <c r="N50" i="18"/>
  <c r="L50" i="18"/>
  <c r="L51" i="18"/>
  <c r="G51" i="18"/>
  <c r="G50" i="18"/>
  <c r="O51" i="18"/>
  <c r="O50" i="18"/>
  <c r="G69" i="17"/>
  <c r="F68" i="17"/>
  <c r="A50" i="8"/>
  <c r="A51" i="8" s="1"/>
  <c r="A52" i="8" s="1"/>
  <c r="A53" i="8" s="1"/>
  <c r="B4" i="8"/>
  <c r="C4" i="8" s="1"/>
  <c r="D4" i="8" s="1"/>
  <c r="E4" i="8" s="1"/>
  <c r="F4" i="8" s="1"/>
  <c r="L18" i="10" l="1"/>
  <c r="L8" i="10"/>
  <c r="J77" i="23"/>
  <c r="I76" i="23"/>
  <c r="I56" i="23" s="1"/>
  <c r="L70" i="17"/>
  <c r="G53" i="18"/>
  <c r="G5" i="18" s="1"/>
  <c r="F53" i="18"/>
  <c r="F5" i="18" s="1"/>
  <c r="H53" i="18"/>
  <c r="H5" i="18" s="1"/>
  <c r="J53" i="18"/>
  <c r="J5" i="18" s="1"/>
  <c r="N53" i="18"/>
  <c r="N5" i="18" s="1"/>
  <c r="E53" i="18"/>
  <c r="E5" i="18" s="1"/>
  <c r="L53" i="18"/>
  <c r="L5" i="18" s="1"/>
  <c r="M70" i="17"/>
  <c r="K60" i="17"/>
  <c r="H63" i="17"/>
  <c r="F67" i="17"/>
  <c r="H69" i="17"/>
  <c r="G68" i="17"/>
  <c r="H73" i="17"/>
  <c r="H59" i="17"/>
  <c r="G58" i="17"/>
  <c r="F57" i="17"/>
  <c r="O53" i="18"/>
  <c r="O5" i="18" s="1"/>
  <c r="P42" i="18"/>
  <c r="D50" i="18"/>
  <c r="M53" i="18"/>
  <c r="M5" i="18" s="1"/>
  <c r="I53" i="18"/>
  <c r="I5" i="18" s="1"/>
  <c r="Q16" i="17"/>
  <c r="H50" i="3" s="1"/>
  <c r="H43" i="3" l="1"/>
  <c r="H44" i="3" s="1"/>
  <c r="H48" i="3" s="1"/>
  <c r="H49" i="3" s="1"/>
  <c r="K77" i="23"/>
  <c r="J76" i="23"/>
  <c r="J56" i="23" s="1"/>
  <c r="O27" i="18"/>
  <c r="J27" i="18"/>
  <c r="I27" i="18"/>
  <c r="L27" i="18"/>
  <c r="H27" i="18"/>
  <c r="M27" i="18"/>
  <c r="E27" i="18"/>
  <c r="F27" i="18"/>
  <c r="F31" i="18" s="1"/>
  <c r="F36" i="18" s="1"/>
  <c r="N27" i="18"/>
  <c r="G27" i="18"/>
  <c r="L60" i="17"/>
  <c r="N70" i="17"/>
  <c r="P50" i="18"/>
  <c r="F30" i="19" s="1"/>
  <c r="C30" i="19" s="1"/>
  <c r="G67" i="17"/>
  <c r="I73" i="17"/>
  <c r="I69" i="17"/>
  <c r="H68" i="17"/>
  <c r="D51" i="18"/>
  <c r="P51" i="18" s="1"/>
  <c r="P43" i="18"/>
  <c r="I63" i="17"/>
  <c r="I59" i="17"/>
  <c r="H58" i="17"/>
  <c r="E7" i="11" l="1"/>
  <c r="E9" i="11" s="1"/>
  <c r="F31" i="19"/>
  <c r="C31" i="19" s="1"/>
  <c r="L77" i="23"/>
  <c r="M77" i="23" s="1"/>
  <c r="K76" i="23"/>
  <c r="K56" i="23" s="1"/>
  <c r="D7" i="11"/>
  <c r="J31" i="18"/>
  <c r="J36" i="18" s="1"/>
  <c r="O31" i="18"/>
  <c r="O36" i="18" s="1"/>
  <c r="N31" i="18"/>
  <c r="N36" i="18" s="1"/>
  <c r="L31" i="18"/>
  <c r="L36" i="18" s="1"/>
  <c r="M31" i="18"/>
  <c r="M36" i="18" s="1"/>
  <c r="H31" i="18"/>
  <c r="H36" i="18" s="1"/>
  <c r="E31" i="18"/>
  <c r="E36" i="18" s="1"/>
  <c r="I31" i="18"/>
  <c r="I36" i="18" s="1"/>
  <c r="G31" i="18"/>
  <c r="G36" i="18" s="1"/>
  <c r="F76" i="17"/>
  <c r="E76" i="17"/>
  <c r="E56" i="17" s="1"/>
  <c r="M60" i="17"/>
  <c r="O70" i="17"/>
  <c r="J63" i="17"/>
  <c r="Q46" i="18"/>
  <c r="H51" i="3" s="1"/>
  <c r="J59" i="17"/>
  <c r="I58" i="17"/>
  <c r="J73" i="17"/>
  <c r="H67" i="17"/>
  <c r="G57" i="17"/>
  <c r="Q47" i="18"/>
  <c r="H52" i="3" s="1"/>
  <c r="J69" i="17"/>
  <c r="I68" i="17"/>
  <c r="H57" i="17"/>
  <c r="D53" i="18"/>
  <c r="D5" i="18" s="1"/>
  <c r="N77" i="23" l="1"/>
  <c r="M76" i="23"/>
  <c r="M56" i="23" s="1"/>
  <c r="D9" i="11"/>
  <c r="H7" i="11"/>
  <c r="H9" i="11" s="1"/>
  <c r="D27" i="18"/>
  <c r="D31" i="18" s="1"/>
  <c r="D36" i="18" s="1"/>
  <c r="N60" i="17"/>
  <c r="F56" i="17"/>
  <c r="P70" i="17"/>
  <c r="Q70" i="17" s="1"/>
  <c r="K20" i="10" s="1"/>
  <c r="K73" i="17"/>
  <c r="I57" i="17"/>
  <c r="K63" i="17"/>
  <c r="P53" i="18"/>
  <c r="P5" i="18" s="1"/>
  <c r="J68" i="17"/>
  <c r="K69" i="17"/>
  <c r="I67" i="17"/>
  <c r="J58" i="17"/>
  <c r="K59" i="17"/>
  <c r="H7" i="10"/>
  <c r="H6" i="10" s="1"/>
  <c r="G76" i="17" l="1"/>
  <c r="G56" i="17" s="1"/>
  <c r="D110" i="11"/>
  <c r="D122" i="11" s="1"/>
  <c r="D124" i="11" s="1"/>
  <c r="O77" i="23"/>
  <c r="N76" i="23"/>
  <c r="N56" i="23" s="1"/>
  <c r="G5" i="7"/>
  <c r="P27" i="18"/>
  <c r="O60" i="17"/>
  <c r="K58" i="17"/>
  <c r="L59" i="17"/>
  <c r="H76" i="17"/>
  <c r="L73" i="17"/>
  <c r="M20" i="10"/>
  <c r="K68" i="17"/>
  <c r="L69" i="17"/>
  <c r="L63" i="17"/>
  <c r="J67" i="17"/>
  <c r="G27" i="7" l="1"/>
  <c r="H19" i="3"/>
  <c r="P77" i="23"/>
  <c r="O76" i="23"/>
  <c r="O56" i="23" s="1"/>
  <c r="P31" i="18"/>
  <c r="P36" i="18" s="1"/>
  <c r="H117" i="11"/>
  <c r="M59" i="17"/>
  <c r="L58" i="17"/>
  <c r="K57" i="17"/>
  <c r="I76" i="17"/>
  <c r="H56" i="17"/>
  <c r="P60" i="17"/>
  <c r="Q60" i="17" s="1"/>
  <c r="K10" i="10" s="1"/>
  <c r="M73" i="17"/>
  <c r="M69" i="17"/>
  <c r="L68" i="17"/>
  <c r="K67" i="17"/>
  <c r="M63" i="17"/>
  <c r="J57" i="17"/>
  <c r="E51" i="11"/>
  <c r="H51" i="11"/>
  <c r="E110" i="11" l="1"/>
  <c r="E122" i="11" s="1"/>
  <c r="G31" i="7"/>
  <c r="G36" i="7" s="1"/>
  <c r="F26" i="19"/>
  <c r="P76" i="23"/>
  <c r="Q77" i="23"/>
  <c r="I27" i="10" s="1"/>
  <c r="M10" i="10"/>
  <c r="L57" i="17"/>
  <c r="J76" i="17"/>
  <c r="I56" i="17"/>
  <c r="N59" i="17"/>
  <c r="M58" i="17"/>
  <c r="N73" i="17"/>
  <c r="L67" i="17"/>
  <c r="N69" i="17"/>
  <c r="M68" i="17"/>
  <c r="N63" i="17"/>
  <c r="H109" i="11"/>
  <c r="H110" i="11" s="1"/>
  <c r="C26" i="19" l="1"/>
  <c r="C33" i="19" s="1"/>
  <c r="F33" i="19"/>
  <c r="Q76" i="23"/>
  <c r="P56" i="23"/>
  <c r="Q56" i="23" s="1"/>
  <c r="G12" i="3"/>
  <c r="I26" i="10"/>
  <c r="M27" i="10"/>
  <c r="H122" i="11"/>
  <c r="H18" i="3"/>
  <c r="G14" i="20" s="1"/>
  <c r="E124" i="11"/>
  <c r="H123" i="11"/>
  <c r="K76" i="17"/>
  <c r="J56" i="17"/>
  <c r="O59" i="17"/>
  <c r="N58" i="17"/>
  <c r="M57" i="17"/>
  <c r="O73" i="17"/>
  <c r="O69" i="17"/>
  <c r="N68" i="17"/>
  <c r="M67" i="17"/>
  <c r="O63" i="17"/>
  <c r="G11" i="3" l="1"/>
  <c r="G6" i="20"/>
  <c r="H124" i="11"/>
  <c r="O58" i="17"/>
  <c r="N57" i="17"/>
  <c r="K56" i="17"/>
  <c r="P73" i="17"/>
  <c r="Q73" i="17" s="1"/>
  <c r="K23" i="10" s="1"/>
  <c r="O68" i="17"/>
  <c r="P63" i="17"/>
  <c r="Q63" i="17" s="1"/>
  <c r="K13" i="10" s="1"/>
  <c r="H7" i="3" s="1"/>
  <c r="M76" i="17" l="1"/>
  <c r="M56" i="17" s="1"/>
  <c r="L76" i="17"/>
  <c r="L56" i="17" s="1"/>
  <c r="G4" i="3"/>
  <c r="G36" i="3" s="1"/>
  <c r="F12" i="20"/>
  <c r="F11" i="20" s="1"/>
  <c r="F5" i="20" s="1"/>
  <c r="P58" i="17"/>
  <c r="P59" i="17"/>
  <c r="Q59" i="17" s="1"/>
  <c r="K9" i="10" s="1"/>
  <c r="M9" i="10" s="1"/>
  <c r="P68" i="17"/>
  <c r="Q68" i="17" s="1"/>
  <c r="K18" i="10" s="1"/>
  <c r="P69" i="17"/>
  <c r="Q69" i="17" s="1"/>
  <c r="K19" i="10" s="1"/>
  <c r="M19" i="10" s="1"/>
  <c r="M23" i="10"/>
  <c r="H10" i="3"/>
  <c r="M13" i="10"/>
  <c r="Q58" i="17"/>
  <c r="K8" i="10" s="1"/>
  <c r="O57" i="17"/>
  <c r="N76" i="17"/>
  <c r="N67" i="17"/>
  <c r="J17" i="10"/>
  <c r="L17" i="10" s="1"/>
  <c r="I17" i="10"/>
  <c r="I31" i="10" s="1"/>
  <c r="J7" i="10"/>
  <c r="I7" i="10"/>
  <c r="D30" i="8"/>
  <c r="D31" i="8" s="1"/>
  <c r="F29" i="8"/>
  <c r="E30" i="8"/>
  <c r="F25" i="8"/>
  <c r="D40" i="8"/>
  <c r="D44" i="8" s="1"/>
  <c r="F39" i="8"/>
  <c r="F35" i="8"/>
  <c r="D20" i="8"/>
  <c r="D21" i="8" s="1"/>
  <c r="F19" i="8"/>
  <c r="F15" i="8"/>
  <c r="E9" i="8"/>
  <c r="D9" i="8"/>
  <c r="D8" i="8"/>
  <c r="D7" i="8"/>
  <c r="D6" i="8"/>
  <c r="E5" i="8"/>
  <c r="G34" i="20" s="1"/>
  <c r="D5" i="8"/>
  <c r="F34" i="20" s="1"/>
  <c r="I6" i="10" l="1"/>
  <c r="G35" i="27" s="1"/>
  <c r="D35" i="27" s="1"/>
  <c r="H6" i="3"/>
  <c r="F15" i="20"/>
  <c r="P67" i="17"/>
  <c r="P57" i="17"/>
  <c r="Q57" i="17" s="1"/>
  <c r="M18" i="10"/>
  <c r="H9" i="3"/>
  <c r="M8" i="10"/>
  <c r="K17" i="10"/>
  <c r="K31" i="10" s="1"/>
  <c r="M31" i="10" s="1"/>
  <c r="O76" i="17"/>
  <c r="N56" i="17"/>
  <c r="O67" i="17"/>
  <c r="I30" i="10"/>
  <c r="I29" i="10"/>
  <c r="L7" i="10"/>
  <c r="J6" i="10"/>
  <c r="L6" i="10" s="1"/>
  <c r="F9" i="8"/>
  <c r="D41" i="8"/>
  <c r="D43" i="8"/>
  <c r="D42" i="8"/>
  <c r="F5" i="8"/>
  <c r="D23" i="8"/>
  <c r="D10" i="8"/>
  <c r="E34" i="8"/>
  <c r="F30" i="8"/>
  <c r="E33" i="8"/>
  <c r="E6" i="8"/>
  <c r="F6" i="8" s="1"/>
  <c r="F36" i="8"/>
  <c r="E20" i="8"/>
  <c r="E24" i="8" s="1"/>
  <c r="E7" i="8"/>
  <c r="F7" i="8" s="1"/>
  <c r="F17" i="8"/>
  <c r="E40" i="8"/>
  <c r="F16" i="8"/>
  <c r="D22" i="8"/>
  <c r="E31" i="8"/>
  <c r="D32" i="8"/>
  <c r="F27" i="8"/>
  <c r="E32" i="8"/>
  <c r="F32" i="8" s="1"/>
  <c r="D33" i="8"/>
  <c r="F28" i="8"/>
  <c r="D34" i="8"/>
  <c r="F18" i="8"/>
  <c r="D24" i="8"/>
  <c r="F26" i="8"/>
  <c r="F40" i="8" l="1"/>
  <c r="E41" i="8"/>
  <c r="D13" i="8"/>
  <c r="F35" i="20"/>
  <c r="H35" i="27"/>
  <c r="H43" i="27" s="1"/>
  <c r="H44" i="27" s="1"/>
  <c r="G43" i="27"/>
  <c r="G44" i="27" s="1"/>
  <c r="E35" i="27"/>
  <c r="E43" i="27" s="1"/>
  <c r="E44" i="27" s="1"/>
  <c r="D43" i="27"/>
  <c r="D44" i="27" s="1"/>
  <c r="F37" i="20"/>
  <c r="F7" i="20"/>
  <c r="Q67" i="17"/>
  <c r="R57" i="17"/>
  <c r="H53" i="3" s="1"/>
  <c r="H8" i="3"/>
  <c r="K7" i="10"/>
  <c r="M7" i="10" s="1"/>
  <c r="H5" i="3"/>
  <c r="P76" i="17"/>
  <c r="O56" i="17"/>
  <c r="M17" i="10"/>
  <c r="E21" i="8"/>
  <c r="D11" i="8"/>
  <c r="D14" i="8"/>
  <c r="F36" i="20" s="1"/>
  <c r="D12" i="8"/>
  <c r="F34" i="8"/>
  <c r="E43" i="8"/>
  <c r="F43" i="8" s="1"/>
  <c r="E44" i="8"/>
  <c r="F37" i="8"/>
  <c r="F41" i="8"/>
  <c r="F33" i="8"/>
  <c r="E42" i="8"/>
  <c r="F42" i="8" s="1"/>
  <c r="F38" i="8"/>
  <c r="E8" i="8"/>
  <c r="F31" i="8"/>
  <c r="F20" i="8"/>
  <c r="E23" i="8"/>
  <c r="E22" i="8"/>
  <c r="F9" i="20" l="1"/>
  <c r="F41" i="20"/>
  <c r="R67" i="17"/>
  <c r="H54" i="3" s="1"/>
  <c r="Q78" i="17"/>
  <c r="Q76" i="17"/>
  <c r="P56" i="17"/>
  <c r="Q56" i="17" s="1"/>
  <c r="F21" i="8"/>
  <c r="F23" i="8"/>
  <c r="F44" i="8"/>
  <c r="F24" i="8"/>
  <c r="F8" i="8"/>
  <c r="E10" i="8"/>
  <c r="G35" i="20" s="1"/>
  <c r="F22" i="8"/>
  <c r="K28" i="10" l="1"/>
  <c r="E12" i="8"/>
  <c r="F12" i="8" s="1"/>
  <c r="E14" i="8"/>
  <c r="G36" i="20" s="1"/>
  <c r="F10" i="8"/>
  <c r="E13" i="8"/>
  <c r="E11" i="8"/>
  <c r="M28" i="10" l="1"/>
  <c r="M26" i="10" s="1"/>
  <c r="K26" i="10"/>
  <c r="F11" i="8"/>
  <c r="F13" i="8"/>
  <c r="F14" i="8"/>
  <c r="H11" i="3" l="1"/>
  <c r="H4" i="3" s="1"/>
  <c r="K30" i="10"/>
  <c r="M30" i="10" s="1"/>
  <c r="K6" i="10"/>
  <c r="M6" i="10" s="1"/>
  <c r="H36" i="3" l="1"/>
  <c r="G11" i="20"/>
  <c r="K29" i="10"/>
  <c r="M29" i="10" s="1"/>
  <c r="G15" i="20" l="1"/>
  <c r="F43" i="19"/>
  <c r="F44" i="19" s="1"/>
  <c r="C35" i="19"/>
  <c r="C43" i="19" s="1"/>
  <c r="C44" i="19" s="1"/>
  <c r="G7" i="20"/>
  <c r="G37" i="20"/>
  <c r="G9" i="20" l="1"/>
  <c r="G41" i="20"/>
</calcChain>
</file>

<file path=xl/sharedStrings.xml><?xml version="1.0" encoding="utf-8"?>
<sst xmlns="http://schemas.openxmlformats.org/spreadsheetml/2006/main" count="1679" uniqueCount="509">
  <si>
    <t>№</t>
  </si>
  <si>
    <t>Үзүүлэлт</t>
  </si>
  <si>
    <t>Эдийн засагч</t>
  </si>
  <si>
    <t>%</t>
  </si>
  <si>
    <t>Хэмжих нэгж</t>
  </si>
  <si>
    <t xml:space="preserve">Цэвэр ус </t>
  </si>
  <si>
    <t>мян.төг</t>
  </si>
  <si>
    <t>ААНБ</t>
  </si>
  <si>
    <t>Засвар үйлчилгээний орлого</t>
  </si>
  <si>
    <t>Цэвэр ус</t>
  </si>
  <si>
    <t>Засвар үйлчилгээний зардал</t>
  </si>
  <si>
    <t xml:space="preserve">ЦЭВЭР, БОХИР УСНЫ НИЙТ АВЛАГА </t>
  </si>
  <si>
    <t>Үүнээс</t>
  </si>
  <si>
    <t>Айл өрх</t>
  </si>
  <si>
    <t xml:space="preserve">ЦЭВЭР, БОХИР УСНЫ НИЙТ ӨГЛӨГ </t>
  </si>
  <si>
    <t xml:space="preserve">Биет үзүүлэлтээр </t>
  </si>
  <si>
    <t>төг/л</t>
  </si>
  <si>
    <t>Бохир ус</t>
  </si>
  <si>
    <t>Тамга:</t>
  </si>
  <si>
    <t>Дарга /Захирал/ ................................................../                                   /</t>
  </si>
  <si>
    <t>Ерөнхий нягтлан бодогч ……...............…....... ./                                     /</t>
  </si>
  <si>
    <t>Эдийн засагч .................................................../                                  /</t>
  </si>
  <si>
    <t>тоо</t>
  </si>
  <si>
    <t>төгрөг</t>
  </si>
  <si>
    <t>Хэрэглэгчийн ангилал</t>
  </si>
  <si>
    <t>Өөрчлөлт</t>
  </si>
  <si>
    <t>Нийт дүн</t>
  </si>
  <si>
    <t>Борлуулалтын дундаж үнэ</t>
  </si>
  <si>
    <t>Зардлын төрлүүд</t>
  </si>
  <si>
    <t>Байгууллагаас төлөх ЭМ, НДШ</t>
  </si>
  <si>
    <t>Конторын хангамжийн зардал</t>
  </si>
  <si>
    <t>Хөдөлмөр хамгааллын зардал</t>
  </si>
  <si>
    <t>Гүйцэтгэх удирдлагын зардал</t>
  </si>
  <si>
    <t>Гадны үйлчилгээний хөлс</t>
  </si>
  <si>
    <t>Үйл ажиллагааны бусад зардал</t>
  </si>
  <si>
    <t>Ажиллагсдын нийгмийн зардал</t>
  </si>
  <si>
    <t>Хөрөнгө оруулалтын өгөөжийн дүн</t>
  </si>
  <si>
    <t>Зардлын төрөл</t>
  </si>
  <si>
    <t xml:space="preserve"> Ажиллагсдын тоо </t>
  </si>
  <si>
    <t>Үүнээс -Үндсэн цалин</t>
  </si>
  <si>
    <t xml:space="preserve">мян.төг </t>
  </si>
  <si>
    <t xml:space="preserve">                        - Нэмэгдэл</t>
  </si>
  <si>
    <t xml:space="preserve">                        - Сарын үр дүн</t>
  </si>
  <si>
    <t>Жилийн үр дүнгийн шагналт цалин</t>
  </si>
  <si>
    <t>Нийт цалингийн сан</t>
  </si>
  <si>
    <t>Нэмэгдэл цалингийн эзлэх хувь</t>
  </si>
  <si>
    <t>Сарын шагналт цалингийн хувь</t>
  </si>
  <si>
    <t>ЖҮДШ цалингийн дундаж хэмжээ</t>
  </si>
  <si>
    <t>сар</t>
  </si>
  <si>
    <t>Дундаж цалин /сарын/</t>
  </si>
  <si>
    <t xml:space="preserve">төг </t>
  </si>
  <si>
    <t>а</t>
  </si>
  <si>
    <t xml:space="preserve">Удирдлага </t>
  </si>
  <si>
    <t>б</t>
  </si>
  <si>
    <t xml:space="preserve">Ажилчид </t>
  </si>
  <si>
    <t>в</t>
  </si>
  <si>
    <t>ИТА, Албан хаагч</t>
  </si>
  <si>
    <t xml:space="preserve">                     </t>
  </si>
  <si>
    <t>Үзүүлэлтүүд</t>
  </si>
  <si>
    <t>Хүснэгт № 1</t>
  </si>
  <si>
    <t>Цэвэр усны орлогын дүн</t>
  </si>
  <si>
    <t>Ахуйн хэрэглэгч</t>
  </si>
  <si>
    <t>ААНБ-н хэрэглэгч</t>
  </si>
  <si>
    <t>тоолууртай</t>
  </si>
  <si>
    <t>тоолуургүй</t>
  </si>
  <si>
    <t>1.1.1</t>
  </si>
  <si>
    <t>1.1.2</t>
  </si>
  <si>
    <t>Бохир ус татан зайлуулсан орлогын дүн</t>
  </si>
  <si>
    <t>1.2.1</t>
  </si>
  <si>
    <t>1.2.2</t>
  </si>
  <si>
    <t>Үйл ажиллагааны бусад орлого</t>
  </si>
  <si>
    <t>Тусгай зөвшөөрлийн үйл ажиллагааны НИЙТ ЗАРДАЛ</t>
  </si>
  <si>
    <t>Тусгай зөвшөөрлийн үйл ажиллагааны  НИЙТ ОРЛОГО</t>
  </si>
  <si>
    <t>Тусгай зөвшөөрлийн үйл ажиллагааны    АШИГ АЛДАГДАЛ</t>
  </si>
  <si>
    <t>Татан зайлуулсан  бохир ус</t>
  </si>
  <si>
    <t>Худалдан авалтын тариф</t>
  </si>
  <si>
    <t>Нийт хэрэглэгчийн тоо</t>
  </si>
  <si>
    <r>
      <t>Борлуулсан  ус /мян.м</t>
    </r>
    <r>
      <rPr>
        <b/>
        <vertAlign val="superscript"/>
        <sz val="9"/>
        <rFont val="Arial"/>
        <family val="2"/>
      </rPr>
      <t>3</t>
    </r>
    <r>
      <rPr>
        <b/>
        <sz val="9"/>
        <rFont val="Arial"/>
        <family val="2"/>
      </rPr>
      <t>/</t>
    </r>
  </si>
  <si>
    <t>Борлуулалт орлого /мян.төгрөг/</t>
  </si>
  <si>
    <t>Хүснэгт № 3</t>
  </si>
  <si>
    <r>
      <t>Борлуулах  ус /мян.м</t>
    </r>
    <r>
      <rPr>
        <b/>
        <vertAlign val="superscript"/>
        <sz val="9"/>
        <rFont val="Arial"/>
        <family val="2"/>
      </rPr>
      <t>3</t>
    </r>
    <r>
      <rPr>
        <b/>
        <sz val="9"/>
        <rFont val="Arial"/>
        <family val="2"/>
      </rPr>
      <t>/</t>
    </r>
  </si>
  <si>
    <t>Ерөнхий нягтлан ...............................</t>
  </si>
  <si>
    <t>Эдийн засагч .....................................</t>
  </si>
  <si>
    <t>Үндсэн ба нэмэгдэл цалин</t>
  </si>
  <si>
    <t>Борлуулалтын орлогын шаардагдах хэмжээ / БОШ /</t>
  </si>
  <si>
    <t>ҮЗҮҮЛЭЛТ</t>
  </si>
  <si>
    <t>ДҮН</t>
  </si>
  <si>
    <t>Ашиглалтын зардал</t>
  </si>
  <si>
    <t>Хөдөлмөр хамгаалал зардал</t>
  </si>
  <si>
    <t>Бусад зардал</t>
  </si>
  <si>
    <t>Ажиллагсдын нийгмийн зардалд</t>
  </si>
  <si>
    <t>·          Үндсэн ба нэмэгдэл цалин</t>
  </si>
  <si>
    <t>·          НДШ, ЭМДШ</t>
  </si>
  <si>
    <t>·          Унааны хөнгөлөлт</t>
  </si>
  <si>
    <t>·          Түлээний хөнгөлөлт</t>
  </si>
  <si>
    <t>·          Тэтгэмж тусламж</t>
  </si>
  <si>
    <t>·          Дулаан</t>
  </si>
  <si>
    <t>·          Түлээ, нүүрс</t>
  </si>
  <si>
    <t xml:space="preserve">·          Бусад </t>
  </si>
  <si>
    <t xml:space="preserve">·          Бичиг хэргийн зардал </t>
  </si>
  <si>
    <t xml:space="preserve">·          Томилолт </t>
  </si>
  <si>
    <t>·          Шуудан холбоо</t>
  </si>
  <si>
    <t xml:space="preserve">·          Бусад  </t>
  </si>
  <si>
    <t>·          Үл хөдлөх хөрөнгө</t>
  </si>
  <si>
    <t>·          Техник, тоног төхөөрөмж</t>
  </si>
  <si>
    <t>·          Тавилга, эд хогшил</t>
  </si>
  <si>
    <t>·          Аюулгүй ажиллагаа</t>
  </si>
  <si>
    <t>·          Иргэний хамгаалалт</t>
  </si>
  <si>
    <t>·          Бусад</t>
  </si>
  <si>
    <t xml:space="preserve">·          Шалгалт, баталгаажуулалт </t>
  </si>
  <si>
    <t>·          Эрүүл ахуйн</t>
  </si>
  <si>
    <t>Дарга /Захирал/  ............................................/                                  /</t>
  </si>
  <si>
    <t>Ерөнхий нягтлан бодогч …....…................... ./                                  /</t>
  </si>
  <si>
    <t>Эдийн засагч  ............................................./                                  /</t>
  </si>
  <si>
    <t>өрх</t>
  </si>
  <si>
    <t>Мэдээлэл боловсруулсан:</t>
  </si>
  <si>
    <t>Тооцооны инженер</t>
  </si>
  <si>
    <t xml:space="preserve"> Тухайн байгууллагаар үйлчлүүлж буй нийт хэрэглэгч :</t>
  </si>
  <si>
    <r>
      <t>мян.м</t>
    </r>
    <r>
      <rPr>
        <vertAlign val="superscript"/>
        <sz val="10"/>
        <color theme="1"/>
        <rFont val="Arial"/>
        <family val="2"/>
      </rPr>
      <t>3</t>
    </r>
  </si>
  <si>
    <t>Хүснэгт № 7</t>
  </si>
  <si>
    <t>· Айл өрх  /тоолууртай/</t>
  </si>
  <si>
    <t>· Айл өрх  /тоолуургүй/</t>
  </si>
  <si>
    <r>
      <t>мян.м</t>
    </r>
    <r>
      <rPr>
        <vertAlign val="superscript"/>
        <sz val="10"/>
        <color theme="1"/>
        <rFont val="Arial"/>
        <family val="2"/>
      </rPr>
      <t>3</t>
    </r>
    <r>
      <rPr>
        <sz val="11"/>
        <color theme="1"/>
        <rFont val="Calibri"/>
        <family val="2"/>
        <scheme val="minor"/>
      </rPr>
      <t/>
    </r>
  </si>
  <si>
    <t>Нийт борлуулсан ус - биетээр</t>
  </si>
  <si>
    <t>Хүснэгт № 8</t>
  </si>
  <si>
    <t>ААНБ-н нийт  дүн</t>
  </si>
  <si>
    <t>Ахуйн нийт дүн</t>
  </si>
  <si>
    <t>х/н</t>
  </si>
  <si>
    <t>Борлуулсан ус - биетээр</t>
  </si>
  <si>
    <t>төг</t>
  </si>
  <si>
    <t>Тайлбар:</t>
  </si>
  <si>
    <r>
      <rPr>
        <b/>
        <sz val="10"/>
        <color theme="1"/>
        <rFont val="Arial"/>
        <family val="2"/>
      </rPr>
      <t xml:space="preserve">Сарын үр дүнгийн </t>
    </r>
    <r>
      <rPr>
        <sz val="10"/>
        <color theme="1"/>
        <rFont val="Arial"/>
        <family val="2"/>
      </rPr>
      <t xml:space="preserve"> -  Улирал , сараар олгодог үр дүнгийн шагналт цалинг </t>
    </r>
  </si>
  <si>
    <r>
      <rPr>
        <b/>
        <u/>
        <sz val="10"/>
        <color theme="1"/>
        <rFont val="Arial"/>
        <family val="2"/>
      </rPr>
      <t>Жич:</t>
    </r>
    <r>
      <rPr>
        <sz val="10"/>
        <color theme="1"/>
        <rFont val="Arial"/>
        <family val="2"/>
      </rPr>
      <t xml:space="preserve"> Хоолны болон унааны, түлээний хөнгөлөлт зэрэг нь цалингийн фондод орохгүй - ажиллагсадын нийгмийн зардалд хамаарна.</t>
    </r>
  </si>
  <si>
    <r>
      <rPr>
        <b/>
        <sz val="10"/>
        <color theme="1"/>
        <rFont val="Arial"/>
        <family val="2"/>
      </rPr>
      <t>Нэмэгдэл цалин</t>
    </r>
    <r>
      <rPr>
        <sz val="10"/>
        <color theme="1"/>
        <rFont val="Arial"/>
        <family val="2"/>
      </rPr>
      <t xml:space="preserve"> -  Ур чадварын нэмэгдэл, удаан жилийн нэмэгдэл, илүү цагийн болон шөнийн цагийн нэмэгдэл, хавсран ажилласан нэмэгдэл, зэрэг дэвийн нэмэгдэл орно. </t>
    </r>
  </si>
  <si>
    <r>
      <rPr>
        <b/>
        <sz val="10"/>
        <color theme="1"/>
        <rFont val="Arial"/>
        <family val="2"/>
      </rPr>
      <t xml:space="preserve">Жилийн үр дүнгийн шагналт цалин </t>
    </r>
    <r>
      <rPr>
        <sz val="10"/>
        <color theme="1"/>
        <rFont val="Arial"/>
        <family val="2"/>
      </rPr>
      <t xml:space="preserve"> -  Жилийн эцсийн үр дүнгээр олгодог үр дүнгийн шагналт цалинг </t>
    </r>
  </si>
  <si>
    <t>Хүснэгт № 9</t>
  </si>
  <si>
    <t>Хүснэгт № 4</t>
  </si>
  <si>
    <t>Үндсэн үйл ажиллагааны зардлын дүн</t>
  </si>
  <si>
    <t xml:space="preserve">".................................................."........ХК - н   ТУСГАЙ ЗӨВШӨӨРЛИЙН  ҮЙЛ АЖИЛЛАГААНЫ ЗАРДЛЫН СУДАЛГАА </t>
  </si>
  <si>
    <t>Зөрүү өмнөх оны гүйцэтгэлээс</t>
  </si>
  <si>
    <r>
      <t xml:space="preserve"> мян.м</t>
    </r>
    <r>
      <rPr>
        <i/>
        <vertAlign val="superscript"/>
        <sz val="10"/>
        <color theme="1"/>
        <rFont val="Arial"/>
        <family val="2"/>
      </rPr>
      <t>3</t>
    </r>
  </si>
  <si>
    <t>БОШ - НИЙТ ЗАРДЛЫН ДҮН</t>
  </si>
  <si>
    <t>ААНБ-н тоо</t>
  </si>
  <si>
    <t>Цэвэр усны оролтын шугамын голч,  мм-р</t>
  </si>
  <si>
    <t>А.</t>
  </si>
  <si>
    <t>Б.</t>
  </si>
  <si>
    <t>Ерөнхий инженер инженер</t>
  </si>
  <si>
    <r>
      <t>мян.м</t>
    </r>
    <r>
      <rPr>
        <b/>
        <vertAlign val="superscript"/>
        <sz val="10"/>
        <color rgb="FF8C0000"/>
        <rFont val="Arial"/>
        <family val="2"/>
      </rPr>
      <t>3</t>
    </r>
  </si>
  <si>
    <r>
      <t>1 м</t>
    </r>
    <r>
      <rPr>
        <b/>
        <i/>
        <vertAlign val="superscript"/>
        <sz val="11"/>
        <color rgb="FF8C0000"/>
        <rFont val="Arial"/>
        <family val="2"/>
      </rPr>
      <t>3</t>
    </r>
    <r>
      <rPr>
        <b/>
        <i/>
        <sz val="11"/>
        <color rgb="FF8C0000"/>
        <rFont val="Arial"/>
        <family val="2"/>
      </rPr>
      <t xml:space="preserve"> усны өртөг  </t>
    </r>
  </si>
  <si>
    <t>1 -р сар</t>
  </si>
  <si>
    <t>2 -р сар</t>
  </si>
  <si>
    <t>3 -р сар</t>
  </si>
  <si>
    <t>4 -р сар</t>
  </si>
  <si>
    <t>5 -р сар</t>
  </si>
  <si>
    <t>6 -р сар</t>
  </si>
  <si>
    <t>8 -р сар</t>
  </si>
  <si>
    <t>9 -р сар</t>
  </si>
  <si>
    <t>10 -р сар</t>
  </si>
  <si>
    <t>11 -р сар</t>
  </si>
  <si>
    <t>12 -р сар</t>
  </si>
  <si>
    <t>БОРЛУУЛАЛТЫН БИЧИЛТ ХИЙСЭН НИЙТ УСНЫ БИЕТ ХЭМЖЭЭ</t>
  </si>
  <si>
    <t>Цэвэр усны борлуулалтын дүн</t>
  </si>
  <si>
    <t>хэмжих нэгж</t>
  </si>
  <si>
    <r>
      <t>мян.м</t>
    </r>
    <r>
      <rPr>
        <vertAlign val="superscript"/>
        <sz val="10"/>
        <color theme="1"/>
        <rFont val="Arial"/>
        <family val="2"/>
      </rPr>
      <t>3</t>
    </r>
    <r>
      <rPr>
        <sz val="11"/>
        <color theme="1"/>
        <rFont val="Calibri"/>
        <family val="2"/>
        <scheme val="minor"/>
      </rPr>
      <t/>
    </r>
  </si>
  <si>
    <t>УСНЫ ҮЙЛЧИЛГЭЭНИЙ ҮНЭ ТАРИФ</t>
  </si>
  <si>
    <t>Суурь хураамжийн орлогын дүн</t>
  </si>
  <si>
    <t>Айл өрхийн</t>
  </si>
  <si>
    <t>ААНБайгууллагын</t>
  </si>
  <si>
    <t>Цэвэр усны дундаж үнэ</t>
  </si>
  <si>
    <t>Бохир усны дундаж үнэ</t>
  </si>
  <si>
    <t>3.3.1</t>
  </si>
  <si>
    <t>3.3.2</t>
  </si>
  <si>
    <t>нэгж үнэ</t>
  </si>
  <si>
    <t>400, -с дээш</t>
  </si>
  <si>
    <t>НИЙТ ДҮН</t>
  </si>
  <si>
    <t>1 сарын орлогын дүн  мян.төг</t>
  </si>
  <si>
    <t>Суурь хураамж тооцох нийт өрхийн тоо</t>
  </si>
  <si>
    <t>Бохир ус татан зайлуулсан биет хэмжээ</t>
  </si>
  <si>
    <t>Хүснэгт № 2</t>
  </si>
  <si>
    <t>Хүснэгт№ 5</t>
  </si>
  <si>
    <t>Хүснэгт № 6</t>
  </si>
  <si>
    <t>Спирт, архи, пиво, усны үйлдвэр, машин угаалга</t>
  </si>
  <si>
    <t>Ноос ноолуур, арьс шир, өлөн гэдэс боловсруулах үйлдвэр</t>
  </si>
  <si>
    <t>Удирдлагын зардал</t>
  </si>
  <si>
    <t>Ерөнхий нягтлан бодогч …….................. ./                                     /</t>
  </si>
  <si>
    <t>Эдийн засагч .........................................../                                  /</t>
  </si>
  <si>
    <t>Ерөнхий мнженер ……...................…....... ./                                     /</t>
  </si>
  <si>
    <t>7 -р сар</t>
  </si>
  <si>
    <t>Хүснэгт№ 5а</t>
  </si>
  <si>
    <t>Судалгаанд зайлшгүй хавсаргах материал</t>
  </si>
  <si>
    <t xml:space="preserve">Албан тушаал, цалингийн тушаал, жилийн цалингийн төлөвлөлт тооцоо-задаргаа </t>
  </si>
  <si>
    <t>Зардал тус бүрийн тооцоо хийсэн задаргаа,  эрх зүйн акт, тушаал шийдвэр, гэрээ контракт, норм норматив зэргийг хавсаргана.</t>
  </si>
  <si>
    <t>Засварын график, баталсан жагсаалт</t>
  </si>
  <si>
    <t>Худалдан авсан усны биет хэмжээ</t>
  </si>
  <si>
    <t>авсан ус  - цэвэр</t>
  </si>
  <si>
    <t>Бөөний нэгж үнэ</t>
  </si>
  <si>
    <t>Дундаж өртөг</t>
  </si>
  <si>
    <t xml:space="preserve"> цэвэр усны нэгж үнэ</t>
  </si>
  <si>
    <t>бохир усны нэгж үнэ</t>
  </si>
  <si>
    <t>Худалдан авсан усны өртөг тооцоо</t>
  </si>
  <si>
    <t xml:space="preserve"> цэвэр усны худалдан авсан үнэ</t>
  </si>
  <si>
    <t>бохир усны  үнэ</t>
  </si>
  <si>
    <t>Суурь хураамжийн өртөг</t>
  </si>
  <si>
    <t>Нийт өртөг - худалдан авсан</t>
  </si>
  <si>
    <t>нийт худалдан авалт</t>
  </si>
  <si>
    <r>
      <t>мян.м</t>
    </r>
    <r>
      <rPr>
        <vertAlign val="superscript"/>
        <sz val="8"/>
        <color theme="1"/>
        <rFont val="Arial"/>
        <family val="2"/>
      </rPr>
      <t>3</t>
    </r>
  </si>
  <si>
    <r>
      <t>мян.м</t>
    </r>
    <r>
      <rPr>
        <vertAlign val="superscript"/>
        <sz val="8"/>
        <color theme="1"/>
        <rFont val="Arial"/>
        <family val="2"/>
      </rPr>
      <t>3</t>
    </r>
    <r>
      <rPr>
        <sz val="11"/>
        <color theme="1"/>
        <rFont val="Calibri"/>
        <family val="2"/>
        <scheme val="minor"/>
      </rPr>
      <t/>
    </r>
  </si>
  <si>
    <t>Эдгээр үзүүлэлтүүдийг заавал бөглөөрэй.</t>
  </si>
  <si>
    <t>Задаргаа тооцооны анхан шатны баримт -түшаал, гэрээ, тооцооны акт хавсаргах</t>
  </si>
  <si>
    <t xml:space="preserve">  ЗАРДЛЫН өсөлтийн Тайлбар  </t>
  </si>
  <si>
    <t>ЦЭВЭР БОХИР УСНЫ ХЭСЭГ</t>
  </si>
  <si>
    <t>ДУЛААНЫ  ХЭСЭГ</t>
  </si>
  <si>
    <t>ЦАХИЛГААНЫ ХЭСЭГ</t>
  </si>
  <si>
    <t>БУСАД ХЭСЭГ</t>
  </si>
  <si>
    <t>ТӨЛӨВЛӨГӨ</t>
  </si>
  <si>
    <t>ГҮЙЦЭТГЭЛ</t>
  </si>
  <si>
    <t>ЗӨРҮҮ</t>
  </si>
  <si>
    <t>Дулаан</t>
  </si>
  <si>
    <t xml:space="preserve">  ОРЛОГО</t>
  </si>
  <si>
    <t>Усны борлуулалтын орлого</t>
  </si>
  <si>
    <t>усны хэсгийн бусад орлого</t>
  </si>
  <si>
    <t>Дулааны борлуулалтын орлого</t>
  </si>
  <si>
    <t>дулааны хэсгийн бусад орлого</t>
  </si>
  <si>
    <t>Цахилгааны борлуулалтын орлого</t>
  </si>
  <si>
    <t>цахилгааны хэсгийн бусад орлого</t>
  </si>
  <si>
    <t>Бусад орлого</t>
  </si>
  <si>
    <t>ОРЛОГЫН ДҮН</t>
  </si>
  <si>
    <t xml:space="preserve">АШИГ+,  АЛДАГДАЛ - </t>
  </si>
  <si>
    <t>ЗАХИРАЛ</t>
  </si>
  <si>
    <t>............................</t>
  </si>
  <si>
    <t xml:space="preserve">ЕРӨНХИЙ  НЯГТЛАН                            </t>
  </si>
  <si>
    <t>....................................</t>
  </si>
  <si>
    <t>ЭДИЙН ЗАСАГЧ</t>
  </si>
  <si>
    <t>..................................</t>
  </si>
  <si>
    <t xml:space="preserve">Жич: Худалдан авалтын Усны өртөг зардал нь  Ус олборлогч газруудад хамаарахгүй болно. Цахилгаан, дулааны Тусгай зөвшөөрөлтэй тохиолдолд худалдан авалтыг бөглөнө. Зөвхөн өөрийн хэрэглээнд цахилгаан, дулааны нэхэмжлэх авдаг бол тухайн зардал нь 5, 6-р мөрөнд  бичигдэнэ. </t>
  </si>
  <si>
    <t>Цалингийн зардал</t>
  </si>
  <si>
    <t>Үндсэн материалын зардал</t>
  </si>
  <si>
    <t>Төвлөрсөн шугамын</t>
  </si>
  <si>
    <t xml:space="preserve">Өөрийн хэрэглээний:  Цахилгаан </t>
  </si>
  <si>
    <t>·          Ус</t>
  </si>
  <si>
    <t>·          Цалин+НДШ</t>
  </si>
  <si>
    <t>·          Шатахуун</t>
  </si>
  <si>
    <t>·         Албан томилолт</t>
  </si>
  <si>
    <t>Гадны үйлчилгээний зардал</t>
  </si>
  <si>
    <t>·         Банкны үйлчилгээ</t>
  </si>
  <si>
    <t>·         Шүүхийн үйлчилгээ</t>
  </si>
  <si>
    <t>·         Программ хангамж</t>
  </si>
  <si>
    <t>·         Аудитын зардал</t>
  </si>
  <si>
    <t xml:space="preserve">·         Түрээсийн зардал </t>
  </si>
  <si>
    <t>·         Зохицуулах үйлчилгээний хөлс</t>
  </si>
  <si>
    <t>Татвар, даатгалын зардал</t>
  </si>
  <si>
    <t>Үндсэн хөрөнгийн элэгдэл зардал</t>
  </si>
  <si>
    <t xml:space="preserve">·          </t>
  </si>
  <si>
    <t>·          Хоолны хөнгөлөлт</t>
  </si>
  <si>
    <t>·          Сургалтын зардал</t>
  </si>
  <si>
    <t>Маркетинг, борлуулатын зардал</t>
  </si>
  <si>
    <t>·        Газрын татвар</t>
  </si>
  <si>
    <t>·       Үл хөдлөх хөрөнгийн татвар</t>
  </si>
  <si>
    <t>·       Тээврийн хэрэгслэлийн татвар</t>
  </si>
  <si>
    <t>·       Тээврийн хэрэгслэлийн даатгал</t>
  </si>
  <si>
    <t>Хөрөнгө оруулалтын зардалд</t>
  </si>
  <si>
    <t>· Урт хугацаат зээлийн хүү</t>
  </si>
  <si>
    <t>·       Барилга байгууламжийн засвар</t>
  </si>
  <si>
    <t>·      Тоног төхөөрөмжийн засвар</t>
  </si>
  <si>
    <t>·      Лагийн зардал</t>
  </si>
  <si>
    <t xml:space="preserve">·      Бусад </t>
  </si>
  <si>
    <t>ТЗ-н Үйл ажиллагааны ангилал</t>
  </si>
  <si>
    <t>Маркетинг, борлуулалтын зардал</t>
  </si>
  <si>
    <t>Үндсэн хөрөнгийн элэгдлийн зардал</t>
  </si>
  <si>
    <t>Цахилгаан өөрийн хэрэглээ</t>
  </si>
  <si>
    <t>Дулаан-өөрийн хэрэглээ</t>
  </si>
  <si>
    <t>Ус - өөрийн хэрэглээ</t>
  </si>
  <si>
    <t>...........онд</t>
  </si>
  <si>
    <t>..............оны Тусгай зөвшөөрлийн үйл ажиллагааны зардал - сараар</t>
  </si>
  <si>
    <t>Шагнал урамшуулал</t>
  </si>
  <si>
    <t>Спорт, соёлын арга хэмжээ</t>
  </si>
  <si>
    <t>Бусад</t>
  </si>
  <si>
    <t>Үндсэн бус үйл ажиллагааны зардлын дүн</t>
  </si>
  <si>
    <t>УХАТ-н үйл ажиллагааны нийт Зардлын дүн</t>
  </si>
  <si>
    <t>Тайлбар: Тусгай зөвшөөрлийн үйл ажиллагааны хүрээнд  гаргана.   БОш -нь хүснэгт№7-Өртөгтэй тэнцүү байх,  Нийт зардлын дүн нь Нийт балансын зардалтай тэнцүү байна.Төлөвлөгөөнд өссөн зардлыг  үндэслэл, шалтгааныг тайлбарлаж бичиж, холбогдох тушаал, шийдвэрийн хамт ирүүлнэ.</t>
  </si>
  <si>
    <r>
      <rPr>
        <b/>
        <sz val="10"/>
        <color theme="1"/>
        <rFont val="Arial"/>
        <family val="2"/>
      </rPr>
      <t>Үндсэн цалин</t>
    </r>
    <r>
      <rPr>
        <sz val="10"/>
        <color theme="1"/>
        <rFont val="Arial"/>
        <family val="2"/>
      </rPr>
      <t xml:space="preserve">  -   Нийт ажиллагсадын Албан тушаалын үндсэн цалингийн хэмжээгээр</t>
    </r>
  </si>
  <si>
    <t>Хангагчтай тооцоо хийх усаар хийнэ.</t>
  </si>
  <si>
    <r>
      <t xml:space="preserve">Суурь хураамжийн оруулга = </t>
    </r>
    <r>
      <rPr>
        <b/>
        <sz val="11"/>
        <color rgb="FFFF0000"/>
        <rFont val="Arial"/>
        <family val="2"/>
      </rPr>
      <t>100/50</t>
    </r>
    <r>
      <rPr>
        <b/>
        <sz val="11"/>
        <color rgb="FF8C0021"/>
        <rFont val="Arial"/>
        <family val="2"/>
      </rPr>
      <t>мм*</t>
    </r>
    <r>
      <rPr>
        <b/>
        <sz val="11"/>
        <color rgb="FFFF0000"/>
        <rFont val="Arial"/>
        <family val="2"/>
      </rPr>
      <t xml:space="preserve"> 2 </t>
    </r>
    <r>
      <rPr>
        <b/>
        <sz val="11"/>
        <color rgb="FF8C0021"/>
        <rFont val="Arial"/>
        <family val="2"/>
      </rPr>
      <t>ш</t>
    </r>
    <r>
      <rPr>
        <sz val="10"/>
        <rFont val="Arial"/>
        <family val="2"/>
      </rPr>
      <t xml:space="preserve"> </t>
    </r>
  </si>
  <si>
    <t>нэгж суурь үнэ - мян,төгрөгөөр</t>
  </si>
  <si>
    <t xml:space="preserve">өөрийн хангачтай тооцоо хийдэг тоолуурын голчийг авна. </t>
  </si>
  <si>
    <t>Хангагчаас худалдан авсан усны нэхэмжлэл, биет хэмжээ, үнийн дүнтэй сар бүрийн тооцооны хуудас хавсаргах</t>
  </si>
  <si>
    <t>Үндсэн хөрөнгийн жагсаалт, элэгдэл байгуулсан тооцоо, хуримтлагдсан болон тухайн жилийн элэгдлийн тооцоо харуулсан хүснэгт хавсаргах</t>
  </si>
  <si>
    <t>Зардал тус бүрийн  хамтран ажиллах гэрээ, төлбөр төлсөн баримт,  эрх зүйн акт, тушаал шийдвэр,хавсралт, норм норматив зэргийг хавсаргана.</t>
  </si>
  <si>
    <t>Захирлын тушаал, бизнес төлөвлөгөө, хамтын гэрээний заалт, өмнөх оны гүйцэтгэл</t>
  </si>
  <si>
    <t>Урт хугацаат зээлийн хөрөнгө оруулалт, зээлийн гэрээ, төлбөрийн хуваарь, төлбөр төлсөн банкны баримт</t>
  </si>
  <si>
    <t>.......... онд</t>
  </si>
  <si>
    <t>Нягтлан ............................/                                        /</t>
  </si>
  <si>
    <t xml:space="preserve">                     Дарга /Захирал/.............................../                                                   /</t>
  </si>
  <si>
    <t>ААНБайгуулга</t>
  </si>
  <si>
    <t>Зөөврөөр</t>
  </si>
  <si>
    <t>Ус түгээх байраар УТБ</t>
  </si>
  <si>
    <t>1.1.3.</t>
  </si>
  <si>
    <t>1.1.4.</t>
  </si>
  <si>
    <t>1.1.5.</t>
  </si>
  <si>
    <t>1.1.6.</t>
  </si>
  <si>
    <t>1.1.7.</t>
  </si>
  <si>
    <t>1.1.8.</t>
  </si>
  <si>
    <t>1.2.3.</t>
  </si>
  <si>
    <t>1.2.4.</t>
  </si>
  <si>
    <t>1.2.5.</t>
  </si>
  <si>
    <t>1.2.6.</t>
  </si>
  <si>
    <t>1.2.7.</t>
  </si>
  <si>
    <t>2.1.1.</t>
  </si>
  <si>
    <t>2.1.2.</t>
  </si>
  <si>
    <t>2.1.3.</t>
  </si>
  <si>
    <t>2.1.4.</t>
  </si>
  <si>
    <t>2.1.5.</t>
  </si>
  <si>
    <t>2.1.6.</t>
  </si>
  <si>
    <t>2.1.7.</t>
  </si>
  <si>
    <t>2.1.8.</t>
  </si>
  <si>
    <t>2.2.1.</t>
  </si>
  <si>
    <t>2.2.2.</t>
  </si>
  <si>
    <t>2.2.3.</t>
  </si>
  <si>
    <t>2.2.4.</t>
  </si>
  <si>
    <t>2.2.5.</t>
  </si>
  <si>
    <t>2.2.6.</t>
  </si>
  <si>
    <t>2.2.7.</t>
  </si>
  <si>
    <r>
      <t>Цэвэр усны 1 м</t>
    </r>
    <r>
      <rPr>
        <b/>
        <vertAlign val="superscript"/>
        <sz val="14"/>
        <color rgb="FF8C0000"/>
        <rFont val="Arial"/>
        <family val="2"/>
      </rPr>
      <t>3</t>
    </r>
    <r>
      <rPr>
        <b/>
        <sz val="14"/>
        <color rgb="FF8C0000"/>
        <rFont val="Arial"/>
        <family val="2"/>
      </rPr>
      <t xml:space="preserve"> -н үнэ-тариф</t>
    </r>
  </si>
  <si>
    <r>
      <t>Бохир ус татан зайлуулсан  1 м</t>
    </r>
    <r>
      <rPr>
        <b/>
        <vertAlign val="superscript"/>
        <sz val="14"/>
        <color rgb="FF8C0000"/>
        <rFont val="Arial"/>
        <family val="2"/>
        <charset val="204"/>
      </rPr>
      <t>3</t>
    </r>
    <r>
      <rPr>
        <b/>
        <sz val="14"/>
        <color rgb="FF8C0000"/>
        <rFont val="Arial"/>
        <family val="2"/>
      </rPr>
      <t xml:space="preserve"> -н үнэ-тариф</t>
    </r>
  </si>
  <si>
    <t xml:space="preserve">УХАТ-н үйл ажиллагаанд мөрдөгдөж буй Зохицуулах зөвлөлөөс баталсан үнэ-тариф </t>
  </si>
  <si>
    <t>Зохицуулах зөвлөлөөс баталсан тариф / батлагдсан огноо, тогтоолын дугаарыг тавих/</t>
  </si>
  <si>
    <t>Дундаж тариф</t>
  </si>
  <si>
    <t>ЦЭВЭР, БОХИР УСНЫ БОРЛУУЛАЛТЫН ОРЛОГО , САРААР  -  ............. он</t>
  </si>
  <si>
    <t>...........оны сарын борлуулалтын орлого -сараар / мян.төг-р/</t>
  </si>
  <si>
    <r>
      <t>...........оны сарын борлуулалтын бичилт / мян.м</t>
    </r>
    <r>
      <rPr>
        <b/>
        <i/>
        <vertAlign val="superscript"/>
        <sz val="14"/>
        <rFont val="Arial"/>
        <family val="2"/>
      </rPr>
      <t>3</t>
    </r>
    <r>
      <rPr>
        <b/>
        <i/>
        <sz val="14"/>
        <rFont val="Arial"/>
        <family val="2"/>
      </rPr>
      <t>-р/</t>
    </r>
  </si>
  <si>
    <t>Жич:  Төлөвлөгөөт оны борлуулах усны биет хэмжээ, орлогын дүнг - Орлогын задаргаа-3.4-р хүснэгтээс авч тавих.</t>
  </si>
  <si>
    <t>Нягтлан бодогч ……...............…....... ./                                     /</t>
  </si>
  <si>
    <t>1.3.1.</t>
  </si>
  <si>
    <t>1.3.2.</t>
  </si>
  <si>
    <t>1.4.1.</t>
  </si>
  <si>
    <t>1.4.2.</t>
  </si>
  <si>
    <t>1.4.3.</t>
  </si>
  <si>
    <t>Орон нутгийн татаас/төсөвт/ орлого</t>
  </si>
  <si>
    <t>Өөрийн хэрэглээний ус</t>
  </si>
  <si>
    <t>Усны алдагдлын хувь</t>
  </si>
  <si>
    <t>2.10.</t>
  </si>
  <si>
    <t>Ус худалдан авах зардал</t>
  </si>
  <si>
    <t>Хэмжих  нэгж</t>
  </si>
  <si>
    <t>Нийт орлого</t>
  </si>
  <si>
    <t>мян,төг</t>
  </si>
  <si>
    <t>Нийт зардал</t>
  </si>
  <si>
    <t>Үйл ажиллагааны ашиг, алдагдал</t>
  </si>
  <si>
    <t xml:space="preserve">Татвар - ААНБОА </t>
  </si>
  <si>
    <t xml:space="preserve">Татварын дараах ашиг, алдагдал   </t>
  </si>
  <si>
    <t xml:space="preserve"> Тусгай зөвшөөрөл хүсэх үйл ажиллагааны - Цэвэр, бохир усаар</t>
  </si>
  <si>
    <t>Орлого</t>
  </si>
  <si>
    <t>Үүнээс: Үндсэн үйл ажиллагааны орлого</t>
  </si>
  <si>
    <t>Зардал</t>
  </si>
  <si>
    <t>Ашиг алдагдал</t>
  </si>
  <si>
    <t xml:space="preserve">          Бусад үйл ажиллагааны </t>
  </si>
  <si>
    <t>Үндсэн хөрөнгө / Өртөг үнээр /</t>
  </si>
  <si>
    <t xml:space="preserve"> Үүнээс: Усны ТЗ-н үйл ажиллагаанд  ногдох</t>
  </si>
  <si>
    <t>Нийт авлага - Балансаар</t>
  </si>
  <si>
    <t>Нийт өглөг - Балансаар</t>
  </si>
  <si>
    <t>Нийт ажиллагсад</t>
  </si>
  <si>
    <t>Цалингийн сан</t>
  </si>
  <si>
    <t>Дундаж цалин</t>
  </si>
  <si>
    <t xml:space="preserve">"................................................".........ХК-ний </t>
  </si>
  <si>
    <t>Захирал................................. /                                  /</t>
  </si>
  <si>
    <t>Ерөнхий нягтлан.................... /                                  /</t>
  </si>
  <si>
    <t>Эдийн засагч........................ /                                  /</t>
  </si>
  <si>
    <r>
      <t>"...............................................".........КОМПАНИЙН  УХАТ-н  БОРЛУУЛАЛТЫН ОРЛОГЫН  СУДАЛГАА /</t>
    </r>
    <r>
      <rPr>
        <b/>
        <i/>
        <sz val="12"/>
        <color rgb="FF0000CC"/>
        <rFont val="Arial"/>
        <family val="2"/>
        <charset val="204"/>
      </rPr>
      <t>сүүлийн 3 жилийн гүйцэтгэл+ төлөвлөгөө</t>
    </r>
    <r>
      <rPr>
        <b/>
        <sz val="12"/>
        <color rgb="FF8C0000"/>
        <rFont val="Arial"/>
        <family val="2"/>
      </rPr>
      <t>/</t>
    </r>
  </si>
  <si>
    <t>Сүүлийн 3 жилийн үзүүлэлт+төлөвлөгөө</t>
  </si>
  <si>
    <t xml:space="preserve">         Дулаан хангамжийн үйл ажиллагааны </t>
  </si>
  <si>
    <t xml:space="preserve">          Цахилгааны үйл ажиллагааны </t>
  </si>
  <si>
    <r>
      <t xml:space="preserve">"..............................................." .......ХК-ний </t>
    </r>
    <r>
      <rPr>
        <b/>
        <sz val="16"/>
        <color rgb="FF960000"/>
        <rFont val="Arial"/>
        <family val="2"/>
        <charset val="204"/>
      </rPr>
      <t>Нийт үйл ажиллагааны</t>
    </r>
    <r>
      <rPr>
        <b/>
        <sz val="12"/>
        <rFont val="Arial"/>
        <family val="2"/>
      </rPr>
      <t xml:space="preserve">                                                                 Санхүү - эдийн засгийн үндсэн үзүүлэлтүүд /</t>
    </r>
    <r>
      <rPr>
        <b/>
        <sz val="12"/>
        <color rgb="FF8C0000"/>
        <rFont val="Arial"/>
        <family val="2"/>
        <charset val="204"/>
      </rPr>
      <t>ТЭЗҮ</t>
    </r>
    <r>
      <rPr>
        <b/>
        <sz val="12"/>
        <rFont val="Arial"/>
        <family val="2"/>
      </rPr>
      <t>/</t>
    </r>
  </si>
  <si>
    <t>Эргэлтийн хөрөнгийн дүн</t>
  </si>
  <si>
    <t xml:space="preserve">Сахүү-эдийн засгийн харьцаа: </t>
  </si>
  <si>
    <t>Байгууллагын орлогын 1 төгрөгт ногдох зардал</t>
  </si>
  <si>
    <t>Эргэлтийн харьцаа</t>
  </si>
  <si>
    <t>Төлбөр гүйцэтгэх чадварын харьцаа</t>
  </si>
  <si>
    <t>Үүнээс: мөнгөн хөрөнгө</t>
  </si>
  <si>
    <t>Ашгийн норм</t>
  </si>
  <si>
    <t>1-с дээш</t>
  </si>
  <si>
    <t>2-с дээш</t>
  </si>
  <si>
    <t>0-с дээш</t>
  </si>
  <si>
    <t>тамга</t>
  </si>
  <si>
    <t>Хүснэгт № 4а</t>
  </si>
  <si>
    <t>Хүснэгт № 4б</t>
  </si>
  <si>
    <t>Үндсэн бус үйл ажиллагааны зарал</t>
  </si>
  <si>
    <r>
      <rPr>
        <b/>
        <sz val="10"/>
        <rFont val="Arial"/>
        <family val="2"/>
        <charset val="204"/>
      </rPr>
      <t xml:space="preserve"> Худалдан авалт:</t>
    </r>
    <r>
      <rPr>
        <sz val="10"/>
        <rFont val="Arial"/>
        <family val="2"/>
      </rPr>
      <t xml:space="preserve">   Цахилгаан</t>
    </r>
  </si>
  <si>
    <t>БАЙГУУЛЛАГЫН НИЙТ ЗАРДАЛ</t>
  </si>
  <si>
    <t>Үндсэн бус үйл ажиллагааны орлого</t>
  </si>
  <si>
    <t xml:space="preserve">"............................................."ХХК -ний  </t>
  </si>
  <si>
    <t>Хэрэглэгчийн тоолууржилтын хувь</t>
  </si>
  <si>
    <r>
      <t xml:space="preserve">"..............................................." .......ХК-ний </t>
    </r>
    <r>
      <rPr>
        <b/>
        <sz val="14"/>
        <color rgb="FF8C0000"/>
        <rFont val="Arial"/>
        <family val="2"/>
        <charset val="204"/>
      </rPr>
      <t xml:space="preserve"> Тусгай зөвшөөрлийн хүрээнд                                                                                                                                  үйл ажиллагааны - ТЭЗҮ</t>
    </r>
  </si>
  <si>
    <t>Зөөвөр</t>
  </si>
  <si>
    <t>УТБ, Зөөвөр</t>
  </si>
  <si>
    <r>
      <rPr>
        <b/>
        <sz val="11"/>
        <color rgb="FF960000"/>
        <rFont val="Arial"/>
        <family val="2"/>
      </rPr>
      <t xml:space="preserve">ААНБ-ын  ЦЭВЭР УСНЫ ОРОЛТЫН ШУГАМЫН ГОЛЧИЙН СУДАЛГАА - ..............онд </t>
    </r>
    <r>
      <rPr>
        <b/>
        <sz val="11"/>
        <rFont val="Arial"/>
        <family val="2"/>
      </rPr>
      <t xml:space="preserve">  </t>
    </r>
    <r>
      <rPr>
        <sz val="11"/>
        <rFont val="Arial"/>
        <family val="2"/>
      </rPr>
      <t xml:space="preserve">/ </t>
    </r>
    <r>
      <rPr>
        <i/>
        <sz val="11"/>
        <rFont val="Arial"/>
        <family val="2"/>
      </rPr>
      <t>Цэвэр усны тоолуур суурилагдсан шугамын голчоор</t>
    </r>
    <r>
      <rPr>
        <b/>
        <sz val="11"/>
        <rFont val="Arial"/>
        <family val="2"/>
      </rPr>
      <t xml:space="preserve"> /</t>
    </r>
  </si>
  <si>
    <t>Спирт, архи, пиво, усны үйлдвэр,</t>
  </si>
  <si>
    <t>Ноос ноолуур, арьс шир, өлөн гэдэс , машин угаалга</t>
  </si>
  <si>
    <t xml:space="preserve">Спирт, архи, пиво, усны үйлдвэр, </t>
  </si>
  <si>
    <t>Ноос ноолуур, арьс шир, өлөн гэдэс ,машин угаалга</t>
  </si>
  <si>
    <t>Ноос ноолуур, арьс шир, өлөн гэдэс,машин угаалга</t>
  </si>
  <si>
    <t>Үндсэн үйл ажиллагааны                                                      зардал(БӨӨ)-н  дүн</t>
  </si>
  <si>
    <t>.........оны орлогын дүн  мян,төг</t>
  </si>
  <si>
    <t xml:space="preserve">Дулааны хэсэг/өөрийн/ </t>
  </si>
  <si>
    <t>Зөөвөр,       УТБ</t>
  </si>
  <si>
    <t>·      Үндсэн түүхийн эд -усны зардал</t>
  </si>
  <si>
    <t>·          Тээврийн зардал</t>
  </si>
  <si>
    <t>·          Харуул хамгаалалт</t>
  </si>
  <si>
    <t>·          Түлш, шатахуун, шатах тослох</t>
  </si>
  <si>
    <t>·      Сэлбэг хэрэгслэл</t>
  </si>
  <si>
    <t>·      Багаж, хэрэгслийн зардал</t>
  </si>
  <si>
    <t>·      Аваарын нөөцийн хангалт</t>
  </si>
  <si>
    <t>·       Хлорын зардал</t>
  </si>
  <si>
    <t>Ариутгал, халдваргүйжүүлэлтийн зардал</t>
  </si>
  <si>
    <t>Бусад (Бохир өргөх насос, г,м)</t>
  </si>
  <si>
    <t>·      Бусад ариутгалын бодис</t>
  </si>
  <si>
    <t>Хөдөлмөр хамгаалал, эрүүл ахуйн зардал</t>
  </si>
  <si>
    <t>·          Албан хэрэгцээ</t>
  </si>
  <si>
    <t>ТУЗ-ын зардал</t>
  </si>
  <si>
    <t>Татварын зардал</t>
  </si>
  <si>
    <t>Даатгалын зардал</t>
  </si>
  <si>
    <t>·       Үл хөдлөх хөрөнгийн даатгал</t>
  </si>
  <si>
    <t>·       Ажиллагсадын хариуцлагын даатгал</t>
  </si>
  <si>
    <t>Татварын зардал/ААНОАТ-аас бусад/</t>
  </si>
  <si>
    <t>·      Суурь хураамжийн зардал</t>
  </si>
  <si>
    <t>·         Шагнал, урамшуулал</t>
  </si>
  <si>
    <t>Лаборатори, шинжилгээний зардал</t>
  </si>
  <si>
    <t>·          Мэдээлэл, сурталчилгааны зардал</t>
  </si>
  <si>
    <t>·          Борлуулалт дэмжих, урамшуулал</t>
  </si>
  <si>
    <t>·          Усны шинжилгээний зардал</t>
  </si>
  <si>
    <t>·          Реактив бодмс</t>
  </si>
  <si>
    <t>·          Шил, сав</t>
  </si>
  <si>
    <t>·          Баталгаажуулалт , хяналт</t>
  </si>
  <si>
    <t>Түлш, шатахуун, тээврийн зардал</t>
  </si>
  <si>
    <t>Засвар, үйлчилгээний зардал</t>
  </si>
  <si>
    <t>Харуул хамгаалалтын зардал</t>
  </si>
  <si>
    <t>Ариутгал халдваргүйжүүлэлтийн зардал</t>
  </si>
  <si>
    <t>ТҮЗ-ын зардал</t>
  </si>
  <si>
    <t>Зохицуулалт үйлчилгээний хөлс</t>
  </si>
  <si>
    <t>Үндсэн үйл ажиллагааны зардал-БӨӨ-ийн дүн</t>
  </si>
  <si>
    <t>Цэвэр ус худалдан авах, бохир ус нийлүүлэх худалдан авалтын болон төлөх суурь хураамжийн тооцоо:</t>
  </si>
  <si>
    <t>нийлүүлэх ус  - бохир</t>
  </si>
  <si>
    <t xml:space="preserve">Байгуулгын Дулааны хэсэгт </t>
  </si>
  <si>
    <t>1.1.9.</t>
  </si>
  <si>
    <t>1.2.8.</t>
  </si>
  <si>
    <t>2.1.9.</t>
  </si>
  <si>
    <t>2.2.8.</t>
  </si>
  <si>
    <t xml:space="preserve"> Худалдан авсан ус</t>
  </si>
  <si>
    <t>Олборлосон ус</t>
  </si>
  <si>
    <t>Үүнээс: Дулааны хэсэгт</t>
  </si>
  <si>
    <t>Нийт усны хэмжээ</t>
  </si>
  <si>
    <r>
      <t>мян.м</t>
    </r>
    <r>
      <rPr>
        <b/>
        <vertAlign val="superscript"/>
        <sz val="10"/>
        <color theme="1"/>
        <rFont val="Arial"/>
        <family val="2"/>
        <charset val="204"/>
      </rPr>
      <t>3</t>
    </r>
  </si>
  <si>
    <t>Бичилт хийгдсэн  ус</t>
  </si>
  <si>
    <t>Орлого болоогүй ус буюу усны алдагдал</t>
  </si>
  <si>
    <t>Цэвэр усны баланс</t>
  </si>
  <si>
    <t>Хавтаслахдаа :</t>
  </si>
  <si>
    <t>Товьёг</t>
  </si>
  <si>
    <r>
      <t xml:space="preserve">Судалгааны </t>
    </r>
    <r>
      <rPr>
        <b/>
        <i/>
        <sz val="12"/>
        <color rgb="FFFF0000"/>
        <rFont val="Arial"/>
        <family val="2"/>
        <charset val="204"/>
      </rPr>
      <t>А,Б болон 1-9 хүснэгт</t>
    </r>
    <r>
      <rPr>
        <b/>
        <i/>
        <sz val="12"/>
        <color rgb="FF0000CC"/>
        <rFont val="Arial"/>
        <family val="2"/>
      </rPr>
      <t>ийг хэмжих нэгжийн алдаагүй, томьёо засахгүй  байх.</t>
    </r>
  </si>
  <si>
    <t>Нийт материалыг дарааллын дагуу үдэж, дугаарлан хавтаслаад Албан тоотын хамт ирүүлэх.</t>
  </si>
  <si>
    <t>Судалгаанд орсон зардалын  задаргаа тооцоог тус бүрээр хавсаргах</t>
  </si>
  <si>
    <t>Контор хангамжийн зардал</t>
  </si>
  <si>
    <t>жилийн орлогын дүн  мян,төг</t>
  </si>
  <si>
    <t xml:space="preserve">    "..................................... " ХХКОМПАНИЙН     ХЭРЭГЛЭГЧИЙН СУДАЛГАА</t>
  </si>
  <si>
    <t>ААНБайгуулга-тоолууртай</t>
  </si>
  <si>
    <t>ААНБайгуулга - тоолуургүй</t>
  </si>
  <si>
    <t>ААНБайгуулга - зөөврийн</t>
  </si>
  <si>
    <t>· Айл өрх - УТБ, зөөвөр</t>
  </si>
  <si>
    <t xml:space="preserve">Үндсэн бус үйл ажиллагааны зардал </t>
  </si>
  <si>
    <t>………..оны гүйцэтгэл</t>
  </si>
  <si>
    <t>………….. оны  төлөвлөгөө</t>
  </si>
  <si>
    <t>……….. оны Гүйцэтгэл</t>
  </si>
  <si>
    <t xml:space="preserve">………...оны Төлөвлөгөө </t>
  </si>
  <si>
    <r>
      <t xml:space="preserve">".................................................".........КОМПАНИЙН  </t>
    </r>
    <r>
      <rPr>
        <b/>
        <sz val="14"/>
        <color theme="1"/>
        <rFont val="Arial"/>
        <family val="2"/>
      </rPr>
      <t xml:space="preserve"> </t>
    </r>
    <r>
      <rPr>
        <b/>
        <sz val="16"/>
        <color rgb="FF0000CC"/>
        <rFont val="Arial"/>
        <family val="2"/>
      </rPr>
      <t>……….. оны ХБГ-р</t>
    </r>
    <r>
      <rPr>
        <b/>
        <sz val="12"/>
        <color theme="1"/>
        <rFont val="Arial"/>
        <family val="2"/>
      </rPr>
      <t xml:space="preserve">   УСНЫ  БОРЛУУЛАЛТЫН  БИЧИЛТ , САРААР</t>
    </r>
  </si>
  <si>
    <r>
      <t xml:space="preserve">".................................................".........КОМПАНИЙН  </t>
    </r>
    <r>
      <rPr>
        <b/>
        <sz val="16"/>
        <color theme="1"/>
        <rFont val="Arial"/>
        <family val="2"/>
      </rPr>
      <t xml:space="preserve"> </t>
    </r>
    <r>
      <rPr>
        <b/>
        <sz val="16"/>
        <color rgb="FF8C0000"/>
        <rFont val="Arial"/>
        <family val="2"/>
      </rPr>
      <t>……………...  оны ТӨСӨЛ</t>
    </r>
    <r>
      <rPr>
        <b/>
        <sz val="14"/>
        <color rgb="FF8C0000"/>
        <rFont val="Arial"/>
        <family val="2"/>
      </rPr>
      <t xml:space="preserve"> </t>
    </r>
    <r>
      <rPr>
        <b/>
        <sz val="14"/>
        <color theme="1"/>
        <rFont val="Arial"/>
        <family val="2"/>
      </rPr>
      <t xml:space="preserve">  УСНЫ  БОРЛУУЛАЛТЫН  БИЧИЛТ , САРААР</t>
    </r>
  </si>
  <si>
    <t>……... оны гүйцэтгэл  мян,төг</t>
  </si>
  <si>
    <t>……... оны Төлөвлөгөө   мян.төг</t>
  </si>
  <si>
    <r>
      <t xml:space="preserve">".................................................."........ХК - н   ТУСГАЙ ЗӨВШӨӨРЛИЙН  ҮЙЛ АЖИЛЛАГААНЫ </t>
    </r>
    <r>
      <rPr>
        <b/>
        <sz val="16"/>
        <color rgb="FF0000CC"/>
        <rFont val="Arial"/>
        <family val="2"/>
      </rPr>
      <t xml:space="preserve"> ……...оны</t>
    </r>
    <r>
      <rPr>
        <b/>
        <sz val="12"/>
        <color rgb="FF8C0000"/>
        <rFont val="Arial"/>
        <family val="2"/>
      </rPr>
      <t xml:space="preserve"> ХБГ - ЗАРДЛЫН ЗАДАРГАА  - сараар</t>
    </r>
  </si>
  <si>
    <r>
      <t xml:space="preserve">".................................................."........ХК - н   ТУСГАЙ ЗӨВШӨӨРЛИЙН  ҮЙЛ АЖИЛЛАГААНЫ ЗАРДЛЫН ЗАДАРГАА  - сараар  - </t>
    </r>
    <r>
      <rPr>
        <b/>
        <sz val="14"/>
        <color rgb="FF0000CC"/>
        <rFont val="Arial"/>
        <family val="2"/>
      </rPr>
      <t>………. он төсөл</t>
    </r>
  </si>
  <si>
    <t>Худалдан авах нийт ус  …….. он</t>
  </si>
  <si>
    <r>
      <rPr>
        <b/>
        <sz val="11"/>
        <color rgb="FF960000"/>
        <rFont val="Arial"/>
        <family val="2"/>
      </rPr>
      <t xml:space="preserve">Хангагчаас цэвэр ус авсан шугамын голчийн судалгаа  -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</si>
  <si>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r>
      <rPr>
        <b/>
        <sz val="11"/>
        <color rgb="FF960000"/>
        <rFont val="Arial"/>
        <family val="2"/>
      </rPr>
      <t xml:space="preserve">Хангагчаас цэвэр ус авсан шугамын голчийн судалгаа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</si>
  <si>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Худалдан авах нийт ус ……. он</t>
  </si>
  <si>
    <t xml:space="preserve">…... оны ХБГүйцэтгэл </t>
  </si>
  <si>
    <t>……..оны төлөвлөгөө</t>
  </si>
  <si>
    <t xml:space="preserve">....................................-ний  ЦЭВЭР, БОХИР УСНЫ  ……... оны   ӨӨРИЙН ӨРТГИЙН ТООЦОО </t>
  </si>
  <si>
    <t>Хугацаа</t>
  </si>
  <si>
    <r>
      <t xml:space="preserve">БАЙГУУЛЛАГЫН НИЙТ ДҮН                                                                 </t>
    </r>
    <r>
      <rPr>
        <b/>
        <sz val="10"/>
        <color rgb="FF0000CC"/>
        <rFont val="Arial"/>
        <family val="2"/>
      </rPr>
      <t xml:space="preserve"> ......оны ТӨСӨЛ</t>
    </r>
  </si>
  <si>
    <t>өрхийн тоо</t>
  </si>
  <si>
    <t>нэмэгдэх өрх</t>
  </si>
  <si>
    <r>
      <t xml:space="preserve"> "..............................................." .......ХК-ний Ажиллагсадын  үндсэн ба нэмэгдэл цалин, урамшууллын судалгаа /</t>
    </r>
    <r>
      <rPr>
        <b/>
        <i/>
        <sz val="12"/>
        <color rgb="FF0000CC"/>
        <rFont val="Arial"/>
        <family val="2"/>
      </rPr>
      <t>нийт ажиллагсдаар</t>
    </r>
    <r>
      <rPr>
        <b/>
        <i/>
        <sz val="12"/>
        <color rgb="FF8C0000"/>
        <rFont val="Arial"/>
        <family val="2"/>
      </rPr>
      <t>/</t>
    </r>
  </si>
  <si>
    <t>2017 оны Тусгай зөвшөөрлийн үйл ажиллагааны зардал - сараар</t>
  </si>
  <si>
    <r>
      <t>"...................................................." ХХК -ний ………….</t>
    </r>
    <r>
      <rPr>
        <b/>
        <u/>
        <sz val="16"/>
        <color rgb="FF0000CC"/>
        <rFont val="Arial"/>
        <family val="2"/>
      </rPr>
      <t xml:space="preserve"> оны</t>
    </r>
    <r>
      <rPr>
        <b/>
        <u/>
        <sz val="12"/>
        <color rgb="FF8C0000"/>
        <rFont val="Arial"/>
        <family val="2"/>
      </rPr>
      <t xml:space="preserve">  ЗАРДАЛ, ОРЛОГЫН ГҮЙЦЭТГЭЛ   / </t>
    </r>
    <r>
      <rPr>
        <b/>
        <i/>
        <u/>
        <sz val="12"/>
        <color rgb="FF8C0000"/>
        <rFont val="Arial"/>
        <family val="2"/>
      </rPr>
      <t>мян. төгрөгөөр</t>
    </r>
    <r>
      <rPr>
        <b/>
        <u/>
        <sz val="12"/>
        <color rgb="FF8C0000"/>
        <rFont val="Arial"/>
        <family val="2"/>
      </rPr>
      <t xml:space="preserve"> /</t>
    </r>
  </si>
  <si>
    <r>
      <t xml:space="preserve">"...................................................." ХХК -ний </t>
    </r>
    <r>
      <rPr>
        <b/>
        <u/>
        <sz val="16"/>
        <color rgb="FF0000CC"/>
        <rFont val="Arial"/>
        <family val="2"/>
      </rPr>
      <t>………... оны ТӨСӨЛ-р</t>
    </r>
    <r>
      <rPr>
        <b/>
        <u/>
        <sz val="12"/>
        <color rgb="FF8C0000"/>
        <rFont val="Arial"/>
        <family val="2"/>
      </rPr>
      <t xml:space="preserve">  ЗАРДАЛ, ОРЛОГЫН ТӨЛӨВЛӨГӨӨ   / </t>
    </r>
    <r>
      <rPr>
        <b/>
        <i/>
        <u/>
        <sz val="12"/>
        <color rgb="FF8C0000"/>
        <rFont val="Arial"/>
        <family val="2"/>
      </rPr>
      <t>мян. төгрөгөөр</t>
    </r>
    <r>
      <rPr>
        <b/>
        <u/>
        <sz val="12"/>
        <color rgb="FF8C0000"/>
        <rFont val="Arial"/>
        <family val="2"/>
      </rPr>
      <t xml:space="preserve"> /</t>
    </r>
  </si>
  <si>
    <t>……….. оны ХБГүйцэтгэл</t>
  </si>
  <si>
    <t>………..оны ХБГгүйцэтгэл</t>
  </si>
  <si>
    <r>
      <t xml:space="preserve">БАЙГУУЛЛАГЫН НИЙТ ДҮН                                                                 </t>
    </r>
    <r>
      <rPr>
        <b/>
        <sz val="10"/>
        <color rgb="FF0000CC"/>
        <rFont val="Arial"/>
        <family val="2"/>
      </rPr>
      <t xml:space="preserve"> ........ оны ХБГҮЙЦЭТГЭЛ</t>
    </r>
  </si>
  <si>
    <t>………..оны ХБГүйцэтгэл</t>
  </si>
  <si>
    <t>……... оны ХБГүйцэтгэл  мян,төг</t>
  </si>
  <si>
    <t>Тусгай зөвшөөрөл авах, сунгах материалыг   хавтаслаад  албан бичигтэй өгөх.</t>
  </si>
  <si>
    <t>....... он</t>
  </si>
  <si>
    <t>..... он</t>
  </si>
  <si>
    <r>
      <t>20......оны сарын борлуулалтын бичилт / мян.м</t>
    </r>
    <r>
      <rPr>
        <b/>
        <i/>
        <vertAlign val="superscript"/>
        <sz val="14"/>
        <rFont val="Arial"/>
        <family val="2"/>
      </rPr>
      <t>3</t>
    </r>
    <r>
      <rPr>
        <b/>
        <i/>
        <sz val="14"/>
        <rFont val="Arial"/>
        <family val="2"/>
      </rPr>
      <t>-р/</t>
    </r>
  </si>
  <si>
    <t>20.......онд</t>
  </si>
  <si>
    <t>1 сарын  дүн  мян.төг</t>
  </si>
  <si>
    <t>……оны  дүн  мян,төг</t>
  </si>
  <si>
    <t>1 сарын дүн  мян.төг</t>
  </si>
  <si>
    <t>…..оны  дүн  мян,төг</t>
  </si>
  <si>
    <t>20... он Гүйцэтгэл</t>
  </si>
  <si>
    <t>20.... он  Төсөл</t>
  </si>
  <si>
    <t>Зохицуулах Хорооны албан тоот, шийдвэр</t>
  </si>
  <si>
    <t>Байгууллагын сүүлийн 3 жилийн Санхүүгийн балансын хуулбарыг хавсаргах.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</si>
</sst>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quot;₮&quot;;[Red]\-#,##0.00&quot;₮&quot;"/>
    <numFmt numFmtId="165" formatCode="#,##0.0"/>
    <numFmt numFmtId="166" formatCode="_(* #,##0.0_);_(* \(#,##0.0\);_(* &quot;-&quot;??_);_(@_)"/>
    <numFmt numFmtId="167" formatCode="_-* #,##0_₮_-;\-* #,##0_₮_-;_-* &quot;-&quot;??_₮_-;_-@_-"/>
    <numFmt numFmtId="168" formatCode="_-* #,##0.00_р_._-;\-* #,##0.00_р_._-;_-* &quot;-&quot;??_р_._-;_-@_-"/>
    <numFmt numFmtId="169" formatCode="#,##0.00_₮"/>
    <numFmt numFmtId="170" formatCode="#,##0.0_₮"/>
    <numFmt numFmtId="171" formatCode="_(* #,##0_);_(* \(#,##0\);_(* &quot;-&quot;??_);_(@_)"/>
  </numFmts>
  <fonts count="125" x14ac:knownFonts="1">
    <font>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b/>
      <sz val="11"/>
      <color rgb="FF0000CC"/>
      <name val="Arial"/>
      <family val="2"/>
    </font>
    <font>
      <b/>
      <i/>
      <sz val="11"/>
      <color rgb="FF0000CC"/>
      <name val="Arial"/>
      <family val="2"/>
    </font>
    <font>
      <sz val="11"/>
      <name val="Arial"/>
      <family val="2"/>
    </font>
    <font>
      <b/>
      <i/>
      <sz val="11"/>
      <name val="Arial"/>
      <family val="2"/>
    </font>
    <font>
      <sz val="10"/>
      <name val="Arial Mon"/>
      <family val="2"/>
    </font>
    <font>
      <b/>
      <sz val="12"/>
      <color theme="1"/>
      <name val="Arial"/>
      <family val="2"/>
    </font>
    <font>
      <sz val="8"/>
      <color theme="1"/>
      <name val="Arial"/>
      <family val="2"/>
    </font>
    <font>
      <b/>
      <sz val="10"/>
      <color theme="1"/>
      <name val="Arial"/>
      <family val="2"/>
    </font>
    <font>
      <sz val="10"/>
      <color rgb="FF000000"/>
      <name val="Arial"/>
      <family val="2"/>
    </font>
    <font>
      <sz val="10"/>
      <color theme="1"/>
      <name val="Arial"/>
      <family val="2"/>
    </font>
    <font>
      <vertAlign val="superscript"/>
      <sz val="10"/>
      <color theme="1"/>
      <name val="Arial"/>
      <family val="2"/>
    </font>
    <font>
      <b/>
      <sz val="9"/>
      <name val="Arial"/>
      <family val="2"/>
    </font>
    <font>
      <sz val="9"/>
      <name val="Arial"/>
      <family val="2"/>
    </font>
    <font>
      <b/>
      <i/>
      <sz val="12"/>
      <name val="Arial"/>
      <family val="2"/>
    </font>
    <font>
      <b/>
      <sz val="10"/>
      <name val="Arial"/>
      <family val="2"/>
    </font>
    <font>
      <sz val="10"/>
      <name val="Arial"/>
      <family val="2"/>
    </font>
    <font>
      <b/>
      <i/>
      <sz val="10"/>
      <name val="Arial"/>
      <family val="2"/>
    </font>
    <font>
      <sz val="9"/>
      <color theme="1"/>
      <name val="Arial"/>
      <family val="2"/>
    </font>
    <font>
      <b/>
      <sz val="11"/>
      <name val="Arial"/>
      <family val="2"/>
    </font>
    <font>
      <b/>
      <sz val="12"/>
      <name val="Arial"/>
      <family val="2"/>
    </font>
    <font>
      <sz val="10"/>
      <color rgb="FF740000"/>
      <name val="Arial"/>
      <family val="2"/>
    </font>
    <font>
      <i/>
      <sz val="11"/>
      <name val="Arial"/>
      <family val="2"/>
    </font>
    <font>
      <sz val="10"/>
      <color rgb="FF820000"/>
      <name val="Arial"/>
      <family val="2"/>
    </font>
    <font>
      <b/>
      <sz val="9"/>
      <color theme="1"/>
      <name val="Arial"/>
      <family val="2"/>
    </font>
    <font>
      <b/>
      <i/>
      <sz val="10"/>
      <color theme="1"/>
      <name val="Arial"/>
      <family val="2"/>
    </font>
    <font>
      <b/>
      <sz val="10"/>
      <color rgb="FF000000"/>
      <name val="Arial"/>
      <family val="2"/>
    </font>
    <font>
      <b/>
      <vertAlign val="superscript"/>
      <sz val="9"/>
      <name val="Arial"/>
      <family val="2"/>
    </font>
    <font>
      <b/>
      <sz val="10"/>
      <color rgb="FFC00000"/>
      <name val="Arial"/>
      <family val="2"/>
    </font>
    <font>
      <i/>
      <sz val="10"/>
      <color theme="1"/>
      <name val="Arial"/>
      <family val="2"/>
    </font>
    <font>
      <i/>
      <sz val="11"/>
      <color theme="1"/>
      <name val="Arial"/>
      <family val="2"/>
    </font>
    <font>
      <i/>
      <vertAlign val="superscript"/>
      <sz val="10"/>
      <color theme="1"/>
      <name val="Arial"/>
      <family val="2"/>
    </font>
    <font>
      <i/>
      <sz val="10"/>
      <name val="Arial"/>
      <family val="2"/>
    </font>
    <font>
      <b/>
      <i/>
      <u/>
      <sz val="10"/>
      <color theme="1"/>
      <name val="Arial"/>
      <family val="2"/>
    </font>
    <font>
      <b/>
      <u/>
      <sz val="10"/>
      <color theme="1"/>
      <name val="Arial"/>
      <family val="2"/>
    </font>
    <font>
      <b/>
      <i/>
      <sz val="11"/>
      <color rgb="FF740000"/>
      <name val="Arial"/>
      <family val="2"/>
    </font>
    <font>
      <b/>
      <i/>
      <sz val="10"/>
      <color rgb="FF820000"/>
      <name val="Arial"/>
      <family val="2"/>
    </font>
    <font>
      <b/>
      <sz val="10"/>
      <color rgb="FF820000"/>
      <name val="Arial"/>
      <family val="2"/>
    </font>
    <font>
      <b/>
      <i/>
      <sz val="12"/>
      <color theme="1"/>
      <name val="Arial"/>
      <family val="2"/>
    </font>
    <font>
      <b/>
      <sz val="10"/>
      <color rgb="FF8C0000"/>
      <name val="Arial"/>
      <family val="2"/>
    </font>
    <font>
      <b/>
      <sz val="11"/>
      <color rgb="FF8C0000"/>
      <name val="Arial"/>
      <family val="2"/>
    </font>
    <font>
      <b/>
      <sz val="12"/>
      <color rgb="FF8C0000"/>
      <name val="Arial"/>
      <family val="2"/>
    </font>
    <font>
      <b/>
      <vertAlign val="superscript"/>
      <sz val="10"/>
      <color rgb="FF8C0000"/>
      <name val="Arial"/>
      <family val="2"/>
    </font>
    <font>
      <sz val="8"/>
      <color rgb="FF8C0000"/>
      <name val="Arial"/>
      <family val="2"/>
    </font>
    <font>
      <b/>
      <i/>
      <sz val="11"/>
      <color rgb="FF8C0000"/>
      <name val="Arial"/>
      <family val="2"/>
    </font>
    <font>
      <b/>
      <i/>
      <vertAlign val="superscript"/>
      <sz val="11"/>
      <color rgb="FF8C0000"/>
      <name val="Arial"/>
      <family val="2"/>
    </font>
    <font>
      <b/>
      <i/>
      <sz val="10"/>
      <color rgb="FF8C0000"/>
      <name val="Arial"/>
      <family val="2"/>
    </font>
    <font>
      <sz val="10"/>
      <color rgb="FF8C0000"/>
      <name val="Arial"/>
      <family val="2"/>
    </font>
    <font>
      <b/>
      <sz val="10"/>
      <color rgb="FF0000CC"/>
      <name val="Arial"/>
      <family val="2"/>
    </font>
    <font>
      <b/>
      <sz val="9"/>
      <color rgb="FF8C0000"/>
      <name val="Arial"/>
      <family val="2"/>
    </font>
    <font>
      <i/>
      <sz val="12"/>
      <name val="Arial"/>
      <family val="2"/>
    </font>
    <font>
      <b/>
      <sz val="8"/>
      <color theme="1"/>
      <name val="Arial"/>
      <family val="2"/>
    </font>
    <font>
      <sz val="8"/>
      <color rgb="FF740000"/>
      <name val="Arial"/>
      <family val="2"/>
    </font>
    <font>
      <sz val="8"/>
      <name val="Arial"/>
      <family val="2"/>
    </font>
    <font>
      <b/>
      <sz val="8"/>
      <name val="Arial"/>
      <family val="2"/>
    </font>
    <font>
      <b/>
      <i/>
      <u/>
      <sz val="10"/>
      <color rgb="FF8C0021"/>
      <name val="Arial"/>
      <family val="2"/>
    </font>
    <font>
      <b/>
      <sz val="10"/>
      <color rgb="FF8C0021"/>
      <name val="Arial"/>
      <family val="2"/>
    </font>
    <font>
      <b/>
      <sz val="11"/>
      <color rgb="FF8C0021"/>
      <name val="Arial"/>
      <family val="2"/>
    </font>
    <font>
      <vertAlign val="superscript"/>
      <sz val="8"/>
      <color theme="1"/>
      <name val="Arial"/>
      <family val="2"/>
    </font>
    <font>
      <b/>
      <sz val="12"/>
      <color rgb="FF8C0021"/>
      <name val="Arial"/>
      <family val="2"/>
    </font>
    <font>
      <b/>
      <i/>
      <u/>
      <sz val="12"/>
      <color rgb="FF8C0000"/>
      <name val="Arial"/>
      <family val="2"/>
    </font>
    <font>
      <sz val="12"/>
      <color rgb="FF0000CC"/>
      <name val="Arial"/>
      <family val="2"/>
    </font>
    <font>
      <sz val="11"/>
      <color rgb="FF0000CC"/>
      <name val="Arial"/>
      <family val="2"/>
    </font>
    <font>
      <b/>
      <i/>
      <sz val="12"/>
      <color rgb="FF0000CC"/>
      <name val="Arial"/>
      <family val="2"/>
    </font>
    <font>
      <b/>
      <i/>
      <sz val="14"/>
      <color rgb="FF0000CC"/>
      <name val="Arial"/>
      <family val="2"/>
    </font>
    <font>
      <b/>
      <u/>
      <sz val="12"/>
      <color rgb="FF8C0000"/>
      <name val="Arial"/>
      <family val="2"/>
    </font>
    <font>
      <sz val="7"/>
      <name val="Arial"/>
      <family val="2"/>
    </font>
    <font>
      <b/>
      <i/>
      <sz val="11"/>
      <color rgb="FFFF0000"/>
      <name val="Arial"/>
      <family val="2"/>
    </font>
    <font>
      <b/>
      <sz val="12"/>
      <color rgb="FFFF0000"/>
      <name val="Arial"/>
      <family val="2"/>
    </font>
    <font>
      <sz val="10"/>
      <name val="Arial"/>
      <family val="2"/>
      <charset val="204"/>
    </font>
    <font>
      <b/>
      <sz val="10"/>
      <name val="Arial"/>
      <family val="2"/>
      <charset val="204"/>
    </font>
    <font>
      <b/>
      <sz val="8"/>
      <color rgb="FF740000"/>
      <name val="Arial"/>
      <family val="2"/>
      <charset val="204"/>
    </font>
    <font>
      <b/>
      <sz val="11"/>
      <name val="Arial"/>
      <family val="2"/>
      <charset val="204"/>
    </font>
    <font>
      <b/>
      <sz val="11"/>
      <color rgb="FF960000"/>
      <name val="Arial"/>
      <family val="2"/>
    </font>
    <font>
      <sz val="11"/>
      <color rgb="FF8C0000"/>
      <name val="Arial"/>
      <family val="2"/>
    </font>
    <font>
      <b/>
      <i/>
      <u/>
      <sz val="11"/>
      <color rgb="FF8C0021"/>
      <name val="Arial"/>
      <family val="2"/>
    </font>
    <font>
      <b/>
      <sz val="11"/>
      <color rgb="FFFF0000"/>
      <name val="Arial"/>
      <family val="2"/>
    </font>
    <font>
      <sz val="10"/>
      <color rgb="FFFF0000"/>
      <name val="Arial"/>
      <family val="2"/>
    </font>
    <font>
      <i/>
      <sz val="10"/>
      <color rgb="FFFF0000"/>
      <name val="Arial"/>
      <family val="2"/>
    </font>
    <font>
      <i/>
      <sz val="9"/>
      <color rgb="FFFF0000"/>
      <name val="Arial"/>
      <family val="2"/>
      <charset val="204"/>
    </font>
    <font>
      <b/>
      <i/>
      <sz val="11"/>
      <name val="Arial"/>
      <family val="2"/>
      <charset val="204"/>
    </font>
    <font>
      <b/>
      <i/>
      <sz val="14"/>
      <color rgb="FFFF0000"/>
      <name val="Arial"/>
      <family val="2"/>
      <charset val="204"/>
    </font>
    <font>
      <b/>
      <i/>
      <sz val="12"/>
      <color rgb="FF8C0000"/>
      <name val="Arial"/>
      <family val="2"/>
    </font>
    <font>
      <b/>
      <sz val="14"/>
      <color rgb="FF8C0000"/>
      <name val="Arial"/>
      <family val="2"/>
    </font>
    <font>
      <b/>
      <vertAlign val="superscript"/>
      <sz val="14"/>
      <color rgb="FF8C0000"/>
      <name val="Arial"/>
      <family val="2"/>
    </font>
    <font>
      <b/>
      <vertAlign val="superscript"/>
      <sz val="14"/>
      <color rgb="FF8C0000"/>
      <name val="Arial"/>
      <family val="2"/>
      <charset val="204"/>
    </font>
    <font>
      <b/>
      <sz val="14"/>
      <color rgb="FF0000CC"/>
      <name val="Arial"/>
      <family val="2"/>
    </font>
    <font>
      <sz val="14"/>
      <color rgb="FF8C0000"/>
      <name val="Arial"/>
      <family val="2"/>
    </font>
    <font>
      <b/>
      <sz val="14"/>
      <color theme="1"/>
      <name val="Arial"/>
      <family val="2"/>
    </font>
    <font>
      <sz val="12"/>
      <color rgb="FF8C0000"/>
      <name val="Arial"/>
      <family val="2"/>
    </font>
    <font>
      <sz val="12"/>
      <color theme="1"/>
      <name val="Arial"/>
      <family val="2"/>
    </font>
    <font>
      <b/>
      <i/>
      <sz val="14"/>
      <name val="Arial"/>
      <family val="2"/>
    </font>
    <font>
      <b/>
      <i/>
      <vertAlign val="superscript"/>
      <sz val="14"/>
      <name val="Arial"/>
      <family val="2"/>
    </font>
    <font>
      <b/>
      <sz val="11"/>
      <color theme="1"/>
      <name val="Arial"/>
      <family val="2"/>
      <charset val="204"/>
    </font>
    <font>
      <b/>
      <sz val="16"/>
      <color rgb="FF960000"/>
      <name val="Arial"/>
      <family val="2"/>
      <charset val="204"/>
    </font>
    <font>
      <b/>
      <i/>
      <sz val="12"/>
      <color rgb="FF0000CC"/>
      <name val="Arial"/>
      <family val="2"/>
      <charset val="204"/>
    </font>
    <font>
      <b/>
      <sz val="12"/>
      <color rgb="FF8C0000"/>
      <name val="Arial"/>
      <family val="2"/>
      <charset val="204"/>
    </font>
    <font>
      <sz val="11"/>
      <name val="Arial"/>
      <family val="2"/>
      <charset val="204"/>
    </font>
    <font>
      <i/>
      <sz val="9"/>
      <name val="Arial"/>
      <family val="2"/>
      <charset val="204"/>
    </font>
    <font>
      <b/>
      <i/>
      <sz val="10"/>
      <name val="Arial"/>
      <family val="2"/>
      <charset val="204"/>
    </font>
    <font>
      <b/>
      <sz val="14"/>
      <color rgb="FF8C0000"/>
      <name val="Arial"/>
      <family val="2"/>
      <charset val="204"/>
    </font>
    <font>
      <sz val="11"/>
      <color rgb="FFFF0000"/>
      <name val="Arial"/>
      <family val="2"/>
    </font>
    <font>
      <b/>
      <i/>
      <sz val="12"/>
      <color rgb="FFFF0000"/>
      <name val="Arial"/>
      <family val="2"/>
      <charset val="204"/>
    </font>
    <font>
      <b/>
      <sz val="12"/>
      <color rgb="FFFF0000"/>
      <name val="Arial"/>
      <family val="2"/>
      <charset val="204"/>
    </font>
    <font>
      <b/>
      <sz val="11"/>
      <color rgb="FFFF0000"/>
      <name val="Arial"/>
      <family val="2"/>
      <charset val="204"/>
    </font>
    <font>
      <b/>
      <sz val="14"/>
      <color rgb="FF960000"/>
      <name val="Arial"/>
      <family val="2"/>
    </font>
    <font>
      <b/>
      <i/>
      <sz val="12"/>
      <color rgb="FFFF0000"/>
      <name val="Arial"/>
      <family val="2"/>
    </font>
    <font>
      <b/>
      <sz val="10"/>
      <color theme="1"/>
      <name val="Arial"/>
      <family val="2"/>
      <charset val="204"/>
    </font>
    <font>
      <b/>
      <sz val="10"/>
      <color rgb="FFFF0000"/>
      <name val="Arial"/>
      <family val="2"/>
      <charset val="204"/>
    </font>
    <font>
      <sz val="10"/>
      <color rgb="FF8C0000"/>
      <name val="Arial"/>
      <family val="2"/>
      <charset val="204"/>
    </font>
    <font>
      <b/>
      <vertAlign val="superscript"/>
      <sz val="10"/>
      <color theme="1"/>
      <name val="Arial"/>
      <family val="2"/>
      <charset val="204"/>
    </font>
    <font>
      <b/>
      <u/>
      <sz val="12"/>
      <color rgb="FF0000CC"/>
      <name val="Arial"/>
      <family val="2"/>
    </font>
    <font>
      <b/>
      <sz val="12"/>
      <color rgb="FF0000CC"/>
      <name val="Arial"/>
      <family val="2"/>
      <charset val="204"/>
    </font>
    <font>
      <b/>
      <sz val="16"/>
      <color rgb="FF8C0000"/>
      <name val="Arial"/>
      <family val="2"/>
    </font>
    <font>
      <b/>
      <sz val="16"/>
      <color rgb="FF0000CC"/>
      <name val="Arial"/>
      <family val="2"/>
    </font>
    <font>
      <b/>
      <sz val="12"/>
      <color rgb="FF0000CC"/>
      <name val="Arial"/>
      <family val="2"/>
    </font>
    <font>
      <b/>
      <sz val="16"/>
      <color theme="1"/>
      <name val="Arial"/>
      <family val="2"/>
    </font>
    <font>
      <b/>
      <u/>
      <sz val="16"/>
      <color rgb="FF0000CC"/>
      <name val="Arial"/>
      <family val="2"/>
    </font>
    <font>
      <b/>
      <sz val="11"/>
      <color rgb="FFC00000"/>
      <name val="Arial"/>
      <family val="2"/>
    </font>
    <font>
      <b/>
      <sz val="10"/>
      <color rgb="FFFF0000"/>
      <name val="Arial"/>
      <family val="2"/>
    </font>
    <font>
      <b/>
      <i/>
      <sz val="10"/>
      <color rgb="FF0000CC"/>
      <name val="Arial"/>
      <family val="2"/>
    </font>
  </fonts>
  <fills count="21">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18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3FF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0" fontId="9" fillId="0" borderId="0"/>
    <xf numFmtId="0" fontId="9" fillId="0" borderId="0"/>
    <xf numFmtId="0" fontId="20" fillId="0" borderId="0"/>
    <xf numFmtId="9" fontId="20" fillId="0" borderId="0" applyFont="0" applyFill="0" applyBorder="0" applyAlignment="0" applyProtection="0"/>
    <xf numFmtId="0" fontId="9" fillId="0" borderId="0"/>
    <xf numFmtId="43" fontId="20" fillId="0" borderId="0" applyFont="0" applyFill="0" applyBorder="0" applyAlignment="0" applyProtection="0"/>
    <xf numFmtId="164" fontId="20" fillId="0" borderId="0" applyFont="0" applyFill="0" applyBorder="0" applyAlignment="0" applyProtection="0"/>
    <xf numFmtId="167" fontId="20" fillId="0" borderId="0" applyFont="0" applyFill="0" applyBorder="0" applyAlignment="0" applyProtection="0"/>
    <xf numFmtId="9" fontId="9" fillId="0" borderId="0" applyFont="0" applyFill="0" applyBorder="0" applyAlignment="0" applyProtection="0"/>
    <xf numFmtId="168" fontId="20" fillId="0" borderId="0" applyFont="0" applyFill="0" applyBorder="0" applyAlignment="0" applyProtection="0"/>
    <xf numFmtId="0" fontId="20" fillId="0" borderId="0"/>
    <xf numFmtId="0" fontId="20" fillId="0" borderId="0"/>
    <xf numFmtId="0" fontId="9" fillId="0" borderId="0"/>
  </cellStyleXfs>
  <cellXfs count="676">
    <xf numFmtId="0" fontId="0" fillId="0" borderId="0" xfId="0"/>
    <xf numFmtId="0" fontId="4" fillId="0" borderId="0" xfId="0" applyFont="1" applyAlignment="1">
      <alignment vertical="center"/>
    </xf>
    <xf numFmtId="0" fontId="11" fillId="2"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20" fillId="6" borderId="0" xfId="4" applyFont="1" applyFill="1" applyAlignment="1">
      <alignment horizontal="center" vertical="center"/>
    </xf>
    <xf numFmtId="0" fontId="20" fillId="6" borderId="0" xfId="4" applyFont="1" applyFill="1" applyAlignment="1">
      <alignment horizontal="left" vertical="center"/>
    </xf>
    <xf numFmtId="0" fontId="20" fillId="6" borderId="0" xfId="4" applyFont="1" applyFill="1" applyBorder="1" applyAlignment="1">
      <alignment horizontal="center" vertical="center"/>
    </xf>
    <xf numFmtId="0" fontId="20" fillId="6" borderId="0" xfId="4" applyFont="1" applyFill="1" applyAlignment="1">
      <alignment vertical="center"/>
    </xf>
    <xf numFmtId="0" fontId="12" fillId="7" borderId="0" xfId="6" applyFont="1" applyFill="1" applyAlignment="1">
      <alignment horizontal="center" vertical="center" wrapText="1"/>
    </xf>
    <xf numFmtId="0" fontId="14" fillId="7" borderId="0" xfId="6" applyFont="1" applyFill="1" applyAlignment="1">
      <alignment horizontal="center" vertical="center" wrapText="1"/>
    </xf>
    <xf numFmtId="0" fontId="27" fillId="7" borderId="0" xfId="6" applyFont="1" applyFill="1" applyAlignment="1">
      <alignment horizontal="center" vertical="center" wrapText="1"/>
    </xf>
    <xf numFmtId="0" fontId="14" fillId="7" borderId="0" xfId="6" applyFont="1" applyFill="1" applyAlignment="1">
      <alignment horizontal="center" vertical="center"/>
    </xf>
    <xf numFmtId="1" fontId="14" fillId="7" borderId="0" xfId="6" applyNumberFormat="1" applyFont="1" applyFill="1" applyAlignment="1">
      <alignment horizontal="center" vertical="center"/>
    </xf>
    <xf numFmtId="43" fontId="14" fillId="7" borderId="0" xfId="6" applyNumberFormat="1" applyFont="1" applyFill="1" applyAlignment="1">
      <alignment horizontal="center" vertical="center"/>
    </xf>
    <xf numFmtId="166" fontId="14" fillId="7" borderId="0" xfId="1" applyNumberFormat="1" applyFont="1" applyFill="1" applyAlignment="1">
      <alignment horizontal="center" vertical="center"/>
    </xf>
    <xf numFmtId="0" fontId="12" fillId="7" borderId="0" xfId="6" applyFont="1" applyFill="1" applyAlignment="1">
      <alignment horizontal="center" vertical="center"/>
    </xf>
    <xf numFmtId="0" fontId="14" fillId="7" borderId="0" xfId="6" applyFont="1" applyFill="1" applyAlignment="1">
      <alignment horizontal="left" vertical="center"/>
    </xf>
    <xf numFmtId="0" fontId="27" fillId="7" borderId="0" xfId="6" applyFont="1" applyFill="1" applyAlignment="1">
      <alignment horizontal="center" vertical="center"/>
    </xf>
    <xf numFmtId="0" fontId="22" fillId="2" borderId="6" xfId="0" applyFont="1" applyFill="1" applyBorder="1" applyAlignment="1">
      <alignment vertical="center" wrapText="1"/>
    </xf>
    <xf numFmtId="0" fontId="12" fillId="2" borderId="0" xfId="0" applyFont="1" applyFill="1" applyAlignment="1">
      <alignment horizontal="center" vertical="center" wrapText="1"/>
    </xf>
    <xf numFmtId="165" fontId="12" fillId="2" borderId="0" xfId="0" applyNumberFormat="1" applyFont="1" applyFill="1" applyAlignment="1">
      <alignment horizontal="center" vertical="center" wrapText="1"/>
    </xf>
    <xf numFmtId="0" fontId="14" fillId="0" borderId="2" xfId="0" applyFont="1" applyFill="1" applyBorder="1" applyAlignment="1">
      <alignment horizontal="center" vertical="center"/>
    </xf>
    <xf numFmtId="0" fontId="30"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165" fontId="14" fillId="0" borderId="0" xfId="0" applyNumberFormat="1" applyFont="1" applyAlignment="1">
      <alignment vertical="center"/>
    </xf>
    <xf numFmtId="0" fontId="22" fillId="2" borderId="2"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4" fillId="0" borderId="2" xfId="0" applyFont="1" applyBorder="1" applyAlignment="1">
      <alignment horizontal="left" vertical="center" wrapText="1" indent="1"/>
    </xf>
    <xf numFmtId="0" fontId="14" fillId="0" borderId="2" xfId="0" applyFont="1" applyBorder="1" applyAlignment="1">
      <alignment vertical="center"/>
    </xf>
    <xf numFmtId="4" fontId="14" fillId="2" borderId="2" xfId="0" applyNumberFormat="1" applyFont="1" applyFill="1" applyBorder="1" applyAlignment="1">
      <alignment horizontal="right" vertical="center"/>
    </xf>
    <xf numFmtId="0" fontId="13" fillId="0" borderId="0" xfId="0" applyFont="1" applyAlignment="1">
      <alignment horizontal="left"/>
    </xf>
    <xf numFmtId="0" fontId="20" fillId="6" borderId="2" xfId="4" applyFont="1" applyFill="1" applyBorder="1" applyAlignment="1">
      <alignment horizontal="center" vertical="center"/>
    </xf>
    <xf numFmtId="165" fontId="14" fillId="0" borderId="2" xfId="0" applyNumberFormat="1" applyFont="1" applyBorder="1" applyAlignment="1">
      <alignment horizontal="right" vertical="center" wrapText="1"/>
    </xf>
    <xf numFmtId="165" fontId="12" fillId="0" borderId="2" xfId="0" applyNumberFormat="1" applyFont="1" applyBorder="1" applyAlignment="1">
      <alignment horizontal="right" vertical="center" wrapText="1"/>
    </xf>
    <xf numFmtId="165" fontId="14" fillId="0" borderId="2" xfId="0" applyNumberFormat="1" applyFont="1" applyBorder="1" applyAlignment="1">
      <alignment vertical="center"/>
    </xf>
    <xf numFmtId="0" fontId="13" fillId="0" borderId="0" xfId="0" applyFont="1" applyAlignment="1">
      <alignment horizontal="left" vertical="center" indent="14"/>
    </xf>
    <xf numFmtId="0" fontId="11" fillId="0" borderId="2" xfId="0" applyFont="1" applyBorder="1" applyAlignment="1">
      <alignment horizontal="center" vertical="center" wrapText="1"/>
    </xf>
    <xf numFmtId="0" fontId="14" fillId="8"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165" fontId="12" fillId="0" borderId="0" xfId="0" applyNumberFormat="1" applyFont="1" applyFill="1" applyBorder="1" applyAlignment="1">
      <alignment horizontal="right" vertical="center" wrapText="1"/>
    </xf>
    <xf numFmtId="0" fontId="33" fillId="0" borderId="2" xfId="0" applyFont="1" applyBorder="1" applyAlignment="1">
      <alignment horizontal="center" vertical="center"/>
    </xf>
    <xf numFmtId="0" fontId="20" fillId="6" borderId="2" xfId="4" applyFont="1" applyFill="1" applyBorder="1" applyAlignment="1">
      <alignment horizontal="left" vertical="center" wrapText="1" indent="1"/>
    </xf>
    <xf numFmtId="0" fontId="20" fillId="6" borderId="2" xfId="4" applyFont="1" applyFill="1" applyBorder="1" applyAlignment="1">
      <alignment horizontal="left" vertical="center" indent="1"/>
    </xf>
    <xf numFmtId="0" fontId="7" fillId="6" borderId="0" xfId="4" applyFont="1" applyFill="1" applyAlignment="1">
      <alignment horizontal="center"/>
    </xf>
    <xf numFmtId="0" fontId="7" fillId="6" borderId="0" xfId="4" applyFont="1" applyFill="1" applyAlignment="1"/>
    <xf numFmtId="0" fontId="37" fillId="7" borderId="0" xfId="6" applyFont="1" applyFill="1" applyAlignment="1">
      <alignment horizontal="left" vertical="center"/>
    </xf>
    <xf numFmtId="0" fontId="8" fillId="6" borderId="0" xfId="4" applyFont="1" applyFill="1" applyAlignment="1">
      <alignment horizontal="right" vertical="center" wrapText="1"/>
    </xf>
    <xf numFmtId="0" fontId="12" fillId="0" borderId="2" xfId="0" applyFont="1" applyBorder="1" applyAlignment="1">
      <alignment horizontal="center" vertical="center"/>
    </xf>
    <xf numFmtId="0" fontId="22" fillId="0" borderId="2" xfId="0" applyFont="1" applyBorder="1" applyAlignment="1">
      <alignment vertical="center"/>
    </xf>
    <xf numFmtId="0" fontId="22" fillId="0" borderId="2" xfId="0" applyFont="1" applyBorder="1" applyAlignment="1">
      <alignment horizontal="right" vertical="center"/>
    </xf>
    <xf numFmtId="0" fontId="14" fillId="2" borderId="2" xfId="0" applyFont="1" applyFill="1" applyBorder="1" applyAlignment="1">
      <alignment horizontal="left" vertical="center" indent="1"/>
    </xf>
    <xf numFmtId="0" fontId="12" fillId="0" borderId="2" xfId="0" applyFont="1" applyFill="1" applyBorder="1" applyAlignment="1">
      <alignment vertical="center"/>
    </xf>
    <xf numFmtId="0" fontId="14" fillId="2" borderId="2" xfId="0" applyFont="1" applyFill="1" applyBorder="1" applyAlignment="1">
      <alignment horizontal="center" vertical="center"/>
    </xf>
    <xf numFmtId="0" fontId="16" fillId="6" borderId="2" xfId="6" applyFont="1" applyFill="1" applyBorder="1" applyAlignment="1">
      <alignment horizontal="center" vertical="center" wrapText="1"/>
    </xf>
    <xf numFmtId="0" fontId="4" fillId="0" borderId="0" xfId="0" applyFont="1" applyAlignment="1">
      <alignment horizontal="center" vertical="center"/>
    </xf>
    <xf numFmtId="0" fontId="12" fillId="0" borderId="2" xfId="0" applyFont="1" applyBorder="1" applyAlignment="1">
      <alignment horizontal="center" vertical="center" wrapText="1"/>
    </xf>
    <xf numFmtId="0" fontId="20" fillId="0" borderId="0" xfId="0" applyFont="1" applyFill="1" applyAlignment="1">
      <alignment vertical="center"/>
    </xf>
    <xf numFmtId="0" fontId="17" fillId="0" borderId="0" xfId="0" applyFont="1" applyFill="1" applyAlignment="1">
      <alignment horizontal="center" vertical="center"/>
    </xf>
    <xf numFmtId="0" fontId="36" fillId="6" borderId="2" xfId="4" applyFont="1" applyFill="1" applyBorder="1" applyAlignment="1">
      <alignment horizontal="left" vertical="center" wrapText="1"/>
    </xf>
    <xf numFmtId="0" fontId="36" fillId="7" borderId="2" xfId="4" applyFont="1" applyFill="1" applyBorder="1" applyAlignment="1">
      <alignment horizontal="left" vertical="center" wrapText="1"/>
    </xf>
    <xf numFmtId="0" fontId="36" fillId="0" borderId="2" xfId="4" applyFont="1" applyFill="1" applyBorder="1" applyAlignment="1">
      <alignment horizontal="left" vertical="center" wrapText="1"/>
    </xf>
    <xf numFmtId="166" fontId="36" fillId="0" borderId="2" xfId="4" applyNumberFormat="1" applyFont="1" applyFill="1" applyBorder="1" applyAlignment="1">
      <alignment horizontal="left" vertical="center" wrapText="1"/>
    </xf>
    <xf numFmtId="0" fontId="36" fillId="6" borderId="0" xfId="4" applyFont="1" applyFill="1" applyAlignment="1">
      <alignment vertical="center" wrapText="1"/>
    </xf>
    <xf numFmtId="0" fontId="2" fillId="0" borderId="2" xfId="0" applyFont="1" applyBorder="1" applyAlignment="1">
      <alignment horizontal="center" vertical="center"/>
    </xf>
    <xf numFmtId="4" fontId="4" fillId="0" borderId="0" xfId="0" applyNumberFormat="1" applyFont="1" applyAlignment="1">
      <alignment vertical="center"/>
    </xf>
    <xf numFmtId="0" fontId="14" fillId="0" borderId="2" xfId="0" applyFont="1" applyBorder="1" applyAlignment="1">
      <alignment horizontal="center" vertical="center" wrapText="1"/>
    </xf>
    <xf numFmtId="0" fontId="12" fillId="3" borderId="11" xfId="6" applyFont="1" applyFill="1" applyBorder="1" applyAlignment="1">
      <alignment horizontal="center" vertical="center" wrapText="1"/>
    </xf>
    <xf numFmtId="0" fontId="14" fillId="0" borderId="2" xfId="0" applyFont="1" applyBorder="1" applyAlignment="1">
      <alignment horizontal="center" vertical="center"/>
    </xf>
    <xf numFmtId="0" fontId="29" fillId="7" borderId="0" xfId="6" applyFont="1" applyFill="1" applyAlignment="1">
      <alignment horizontal="right" vertical="center"/>
    </xf>
    <xf numFmtId="166" fontId="19" fillId="3" borderId="11" xfId="4" applyNumberFormat="1" applyFont="1" applyFill="1" applyBorder="1" applyAlignment="1">
      <alignment horizontal="center" vertical="center"/>
    </xf>
    <xf numFmtId="0" fontId="19" fillId="3" borderId="11" xfId="4" applyFont="1" applyFill="1" applyBorder="1" applyAlignment="1">
      <alignment horizontal="center" vertical="center"/>
    </xf>
    <xf numFmtId="0" fontId="21" fillId="3" borderId="15" xfId="3" applyFont="1" applyFill="1" applyBorder="1" applyAlignment="1">
      <alignment horizontal="center" vertical="center" wrapText="1"/>
    </xf>
    <xf numFmtId="0" fontId="19" fillId="3" borderId="11" xfId="4" applyNumberFormat="1" applyFont="1" applyFill="1" applyBorder="1" applyAlignment="1">
      <alignment horizontal="center" vertical="center"/>
    </xf>
    <xf numFmtId="0" fontId="12" fillId="7" borderId="11" xfId="6" applyFont="1" applyFill="1" applyBorder="1" applyAlignment="1">
      <alignment horizontal="center" vertical="center" wrapText="1"/>
    </xf>
    <xf numFmtId="0" fontId="14" fillId="7" borderId="11" xfId="6" applyFont="1" applyFill="1" applyBorder="1" applyAlignment="1">
      <alignment horizontal="center" vertical="center"/>
    </xf>
    <xf numFmtId="1" fontId="12" fillId="7" borderId="11" xfId="6" applyNumberFormat="1" applyFont="1" applyFill="1" applyBorder="1" applyAlignment="1">
      <alignment vertical="center"/>
    </xf>
    <xf numFmtId="1" fontId="41" fillId="7" borderId="11" xfId="6" applyNumberFormat="1" applyFont="1" applyFill="1" applyBorder="1" applyAlignment="1">
      <alignment vertical="center"/>
    </xf>
    <xf numFmtId="1" fontId="12" fillId="7" borderId="11" xfId="1" applyNumberFormat="1" applyFont="1" applyFill="1" applyBorder="1" applyAlignment="1">
      <alignment vertical="center"/>
    </xf>
    <xf numFmtId="0" fontId="14" fillId="7" borderId="11" xfId="6" applyFont="1" applyFill="1" applyBorder="1" applyAlignment="1">
      <alignment horizontal="left" vertical="center" indent="3"/>
    </xf>
    <xf numFmtId="165" fontId="14" fillId="7" borderId="11" xfId="1" applyNumberFormat="1" applyFont="1" applyFill="1" applyBorder="1" applyAlignment="1">
      <alignment vertical="center"/>
    </xf>
    <xf numFmtId="165" fontId="27" fillId="7" borderId="11" xfId="1" applyNumberFormat="1" applyFont="1" applyFill="1" applyBorder="1" applyAlignment="1">
      <alignment vertical="center"/>
    </xf>
    <xf numFmtId="1" fontId="14" fillId="7" borderId="11" xfId="1" applyNumberFormat="1" applyFont="1" applyFill="1" applyBorder="1" applyAlignment="1">
      <alignment vertical="center"/>
    </xf>
    <xf numFmtId="0" fontId="14" fillId="7" borderId="11" xfId="6" applyFont="1" applyFill="1" applyBorder="1" applyAlignment="1">
      <alignment horizontal="left" vertical="center"/>
    </xf>
    <xf numFmtId="0" fontId="12" fillId="7" borderId="11" xfId="6" applyFont="1" applyFill="1" applyBorder="1" applyAlignment="1">
      <alignment horizontal="center" vertical="center"/>
    </xf>
    <xf numFmtId="165" fontId="12" fillId="7" borderId="11" xfId="1" applyNumberFormat="1" applyFont="1" applyFill="1" applyBorder="1" applyAlignment="1">
      <alignment vertical="center"/>
    </xf>
    <xf numFmtId="165" fontId="41" fillId="7" borderId="11" xfId="1" applyNumberFormat="1" applyFont="1" applyFill="1" applyBorder="1" applyAlignment="1">
      <alignment vertical="center"/>
    </xf>
    <xf numFmtId="9" fontId="14" fillId="7" borderId="11" xfId="10" applyFont="1" applyFill="1" applyBorder="1" applyAlignment="1">
      <alignment vertical="center"/>
    </xf>
    <xf numFmtId="2" fontId="14" fillId="7" borderId="11" xfId="1" applyNumberFormat="1" applyFont="1" applyFill="1" applyBorder="1" applyAlignment="1">
      <alignment vertical="center"/>
    </xf>
    <xf numFmtId="0" fontId="14" fillId="7" borderId="11" xfId="6" applyFont="1" applyFill="1" applyBorder="1" applyAlignment="1">
      <alignment horizontal="left" vertical="center" wrapText="1"/>
    </xf>
    <xf numFmtId="0" fontId="12" fillId="3" borderId="11" xfId="6" applyFont="1" applyFill="1" applyBorder="1" applyAlignment="1">
      <alignment horizontal="center" vertical="center"/>
    </xf>
    <xf numFmtId="3" fontId="20" fillId="3" borderId="11" xfId="1" applyNumberFormat="1" applyFont="1" applyFill="1" applyBorder="1" applyAlignment="1">
      <alignment vertical="center"/>
    </xf>
    <xf numFmtId="3" fontId="27" fillId="3" borderId="11" xfId="1" applyNumberFormat="1" applyFont="1" applyFill="1" applyBorder="1" applyAlignment="1">
      <alignment vertical="center"/>
    </xf>
    <xf numFmtId="3" fontId="14" fillId="3" borderId="11" xfId="1" applyNumberFormat="1" applyFont="1" applyFill="1" applyBorder="1" applyAlignment="1">
      <alignment vertical="center"/>
    </xf>
    <xf numFmtId="0" fontId="32" fillId="7" borderId="11" xfId="6" applyFont="1" applyFill="1" applyBorder="1" applyAlignment="1">
      <alignment horizontal="left" vertical="center" wrapText="1" indent="1"/>
    </xf>
    <xf numFmtId="0" fontId="14" fillId="7" borderId="11" xfId="6" applyFont="1" applyFill="1" applyBorder="1" applyAlignment="1">
      <alignment horizontal="left" vertical="center" indent="4"/>
    </xf>
    <xf numFmtId="165" fontId="20" fillId="6" borderId="11" xfId="11" applyNumberFormat="1" applyFont="1" applyFill="1" applyBorder="1" applyAlignment="1">
      <alignment vertical="center"/>
    </xf>
    <xf numFmtId="165" fontId="27" fillId="6" borderId="11" xfId="11" applyNumberFormat="1" applyFont="1" applyFill="1" applyBorder="1" applyAlignment="1">
      <alignment vertical="center"/>
    </xf>
    <xf numFmtId="165" fontId="19" fillId="6" borderId="11" xfId="11" applyNumberFormat="1" applyFont="1" applyFill="1" applyBorder="1" applyAlignment="1">
      <alignment vertical="center"/>
    </xf>
    <xf numFmtId="165" fontId="41" fillId="6" borderId="11" xfId="11" applyNumberFormat="1" applyFont="1" applyFill="1" applyBorder="1" applyAlignment="1">
      <alignment vertical="center"/>
    </xf>
    <xf numFmtId="0" fontId="29" fillId="0" borderId="0" xfId="0" applyFont="1"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2" fillId="5"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47" fillId="9" borderId="2" xfId="0" applyFont="1" applyFill="1" applyBorder="1" applyAlignment="1">
      <alignment horizontal="center" vertical="center" wrapText="1"/>
    </xf>
    <xf numFmtId="0" fontId="50" fillId="5" borderId="2" xfId="0" applyFont="1" applyFill="1" applyBorder="1" applyAlignment="1">
      <alignment horizontal="center" vertical="center"/>
    </xf>
    <xf numFmtId="0" fontId="29" fillId="3" borderId="2" xfId="0" applyFont="1" applyFill="1" applyBorder="1" applyAlignment="1">
      <alignment horizontal="center" vertical="center" wrapText="1"/>
    </xf>
    <xf numFmtId="0" fontId="43" fillId="3" borderId="2" xfId="0" applyFont="1" applyFill="1" applyBorder="1" applyAlignment="1">
      <alignment horizontal="center" vertical="center" wrapText="1"/>
    </xf>
    <xf numFmtId="4" fontId="45" fillId="3" borderId="2" xfId="0" applyNumberFormat="1" applyFont="1" applyFill="1" applyBorder="1" applyAlignment="1">
      <alignment vertical="center" wrapText="1"/>
    </xf>
    <xf numFmtId="0" fontId="12" fillId="0" borderId="0" xfId="0" applyFont="1" applyAlignment="1">
      <alignment vertical="center"/>
    </xf>
    <xf numFmtId="0" fontId="2" fillId="0" borderId="2" xfId="0" applyFont="1" applyBorder="1" applyAlignment="1">
      <alignment vertical="center"/>
    </xf>
    <xf numFmtId="0" fontId="10" fillId="2" borderId="1" xfId="0" applyFont="1" applyFill="1" applyBorder="1" applyAlignment="1">
      <alignment vertical="center"/>
    </xf>
    <xf numFmtId="0" fontId="10" fillId="2" borderId="0" xfId="0" applyFont="1" applyFill="1" applyBorder="1" applyAlignment="1">
      <alignment vertical="center"/>
    </xf>
    <xf numFmtId="0" fontId="14" fillId="5"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Border="1" applyAlignment="1">
      <alignment horizontal="left" vertical="center" wrapText="1" indent="1"/>
    </xf>
    <xf numFmtId="165" fontId="14" fillId="0" borderId="0" xfId="0" applyNumberFormat="1" applyFont="1" applyBorder="1" applyAlignment="1">
      <alignment vertical="center"/>
    </xf>
    <xf numFmtId="0" fontId="2" fillId="8" borderId="5" xfId="0" applyFont="1" applyFill="1" applyBorder="1" applyAlignment="1">
      <alignment vertical="center"/>
    </xf>
    <xf numFmtId="0" fontId="43" fillId="0" borderId="0" xfId="0" applyFont="1" applyAlignment="1">
      <alignment vertical="center"/>
    </xf>
    <xf numFmtId="4" fontId="14" fillId="0" borderId="2" xfId="0" applyNumberFormat="1" applyFont="1" applyBorder="1" applyAlignment="1">
      <alignment horizontal="center" vertical="center" wrapText="1"/>
    </xf>
    <xf numFmtId="4" fontId="14" fillId="0" borderId="2" xfId="0" applyNumberFormat="1" applyFont="1" applyBorder="1" applyAlignment="1">
      <alignment vertical="center"/>
    </xf>
    <xf numFmtId="0" fontId="2" fillId="8" borderId="4" xfId="0" applyFont="1" applyFill="1" applyBorder="1" applyAlignment="1">
      <alignment vertical="center"/>
    </xf>
    <xf numFmtId="4" fontId="2" fillId="5" borderId="4" xfId="0" applyNumberFormat="1" applyFont="1" applyFill="1" applyBorder="1" applyAlignment="1">
      <alignment vertical="center"/>
    </xf>
    <xf numFmtId="4" fontId="2" fillId="5" borderId="5" xfId="0" applyNumberFormat="1" applyFont="1" applyFill="1" applyBorder="1" applyAlignment="1">
      <alignment vertical="center"/>
    </xf>
    <xf numFmtId="0" fontId="43" fillId="0" borderId="4" xfId="0" applyFont="1" applyFill="1" applyBorder="1" applyAlignment="1">
      <alignment vertical="center"/>
    </xf>
    <xf numFmtId="0" fontId="43" fillId="0" borderId="5" xfId="0" applyFont="1" applyFill="1" applyBorder="1" applyAlignment="1">
      <alignment vertical="center"/>
    </xf>
    <xf numFmtId="0" fontId="52" fillId="0" borderId="3" xfId="0" applyFont="1" applyFill="1" applyBorder="1" applyAlignment="1">
      <alignment vertical="center"/>
    </xf>
    <xf numFmtId="0" fontId="52" fillId="0" borderId="4" xfId="0" applyFont="1" applyFill="1" applyBorder="1" applyAlignment="1">
      <alignment vertical="center"/>
    </xf>
    <xf numFmtId="0" fontId="2" fillId="10" borderId="2" xfId="0" applyFont="1" applyFill="1" applyBorder="1" applyAlignment="1">
      <alignment horizontal="center" vertical="center" wrapText="1"/>
    </xf>
    <xf numFmtId="0" fontId="12" fillId="5" borderId="2" xfId="0" applyFont="1" applyFill="1" applyBorder="1" applyAlignment="1">
      <alignment horizontal="center" vertical="center"/>
    </xf>
    <xf numFmtId="0" fontId="2" fillId="0" borderId="2" xfId="0" applyFont="1" applyBorder="1" applyAlignment="1">
      <alignment horizontal="center" vertical="center" wrapText="1"/>
    </xf>
    <xf numFmtId="3" fontId="14" fillId="0" borderId="2" xfId="0" applyNumberFormat="1" applyFont="1" applyBorder="1" applyAlignment="1">
      <alignment vertical="center"/>
    </xf>
    <xf numFmtId="0" fontId="12" fillId="10" borderId="2" xfId="0" applyFont="1" applyFill="1" applyBorder="1" applyAlignment="1">
      <alignment vertical="center"/>
    </xf>
    <xf numFmtId="165" fontId="12" fillId="10" borderId="2" xfId="0" applyNumberFormat="1" applyFont="1" applyFill="1" applyBorder="1" applyAlignment="1">
      <alignment vertical="center"/>
    </xf>
    <xf numFmtId="0" fontId="12" fillId="5" borderId="2" xfId="0" applyFont="1" applyFill="1" applyBorder="1" applyAlignment="1">
      <alignment horizontal="center" vertical="center" wrapText="1"/>
    </xf>
    <xf numFmtId="3" fontId="14" fillId="0" borderId="2" xfId="0" applyNumberFormat="1" applyFont="1" applyBorder="1" applyAlignment="1">
      <alignment horizontal="center" vertical="center"/>
    </xf>
    <xf numFmtId="0" fontId="14" fillId="0" borderId="0" xfId="0" applyFont="1" applyAlignment="1">
      <alignment vertical="top"/>
    </xf>
    <xf numFmtId="0" fontId="3" fillId="0" borderId="0" xfId="0" applyFont="1" applyAlignment="1">
      <alignment vertical="top"/>
    </xf>
    <xf numFmtId="0" fontId="14" fillId="0" borderId="0" xfId="0" applyFont="1" applyBorder="1" applyAlignment="1">
      <alignment horizontal="center" vertical="center" wrapText="1"/>
    </xf>
    <xf numFmtId="4" fontId="14" fillId="2" borderId="0" xfId="0" applyNumberFormat="1" applyFont="1" applyFill="1" applyBorder="1" applyAlignment="1">
      <alignment horizontal="center" vertical="center" wrapText="1"/>
    </xf>
    <xf numFmtId="4" fontId="14" fillId="0" borderId="0" xfId="0" applyNumberFormat="1" applyFont="1" applyBorder="1" applyAlignment="1">
      <alignment horizontal="left" vertical="center" wrapText="1" inden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xf>
    <xf numFmtId="4" fontId="51" fillId="0" borderId="0" xfId="0" applyNumberFormat="1" applyFont="1" applyBorder="1" applyAlignment="1">
      <alignment vertical="center"/>
    </xf>
    <xf numFmtId="0" fontId="3" fillId="0" borderId="0" xfId="0" applyFont="1" applyAlignment="1">
      <alignment horizontal="right" vertical="top"/>
    </xf>
    <xf numFmtId="0" fontId="7" fillId="6" borderId="0" xfId="4" applyFont="1" applyFill="1" applyAlignment="1">
      <alignment horizontal="left" indent="27"/>
    </xf>
    <xf numFmtId="0" fontId="12" fillId="2" borderId="0" xfId="0" applyFont="1" applyFill="1" applyAlignment="1">
      <alignment horizontal="center" vertical="top" wrapText="1"/>
    </xf>
    <xf numFmtId="165" fontId="12" fillId="2" borderId="0" xfId="0" applyNumberFormat="1" applyFont="1" applyFill="1" applyAlignment="1">
      <alignment horizontal="center" vertical="top" wrapText="1"/>
    </xf>
    <xf numFmtId="165" fontId="3" fillId="2" borderId="0" xfId="0" applyNumberFormat="1" applyFont="1" applyFill="1" applyAlignment="1">
      <alignment horizontal="right" vertical="top"/>
    </xf>
    <xf numFmtId="0" fontId="14" fillId="2" borderId="2" xfId="0" applyFont="1" applyFill="1" applyBorder="1" applyAlignment="1">
      <alignment horizontal="center" vertical="center"/>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0" borderId="0" xfId="0" applyFont="1" applyAlignment="1"/>
    <xf numFmtId="165" fontId="14" fillId="0" borderId="0" xfId="0" applyNumberFormat="1" applyFont="1" applyAlignment="1"/>
    <xf numFmtId="0" fontId="53" fillId="10" borderId="2" xfId="0" applyFont="1" applyFill="1" applyBorder="1" applyAlignment="1">
      <alignment horizontal="center" vertical="center" wrapText="1"/>
    </xf>
    <xf numFmtId="0" fontId="28" fillId="8"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2" borderId="2" xfId="0" applyFont="1" applyFill="1" applyBorder="1" applyAlignment="1">
      <alignment horizontal="center" vertical="center"/>
    </xf>
    <xf numFmtId="0" fontId="28" fillId="5" borderId="5" xfId="0" applyFont="1" applyFill="1" applyBorder="1" applyAlignment="1">
      <alignment horizontal="center" vertical="center" wrapText="1"/>
    </xf>
    <xf numFmtId="0" fontId="23" fillId="0" borderId="0" xfId="4"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32" fillId="0" borderId="0" xfId="0" applyNumberFormat="1" applyFont="1" applyFill="1" applyBorder="1" applyAlignment="1">
      <alignment horizontal="center" vertical="center"/>
    </xf>
    <xf numFmtId="0" fontId="54" fillId="0" borderId="0" xfId="4" applyFont="1" applyFill="1" applyBorder="1" applyAlignment="1">
      <alignment horizontal="left" vertical="center"/>
    </xf>
    <xf numFmtId="0" fontId="24" fillId="6" borderId="1" xfId="4" applyFont="1" applyFill="1" applyBorder="1" applyAlignment="1">
      <alignment vertical="center"/>
    </xf>
    <xf numFmtId="0" fontId="8" fillId="6" borderId="0" xfId="4" applyFont="1" applyFill="1" applyAlignment="1">
      <alignment horizontal="right" vertical="center"/>
    </xf>
    <xf numFmtId="0" fontId="2" fillId="8" borderId="2" xfId="0" applyFont="1" applyFill="1" applyBorder="1" applyAlignment="1">
      <alignment horizontal="center" vertical="center"/>
    </xf>
    <xf numFmtId="165" fontId="20" fillId="6" borderId="2" xfId="4" applyNumberFormat="1" applyFont="1" applyFill="1" applyBorder="1" applyAlignment="1">
      <alignment horizontal="right" vertical="center"/>
    </xf>
    <xf numFmtId="165" fontId="19" fillId="8" borderId="2" xfId="4" applyNumberFormat="1" applyFont="1" applyFill="1" applyBorder="1" applyAlignment="1">
      <alignment horizontal="right" vertical="center"/>
    </xf>
    <xf numFmtId="0" fontId="19" fillId="6" borderId="0" xfId="4" applyFont="1" applyFill="1" applyAlignment="1">
      <alignment vertical="center"/>
    </xf>
    <xf numFmtId="0" fontId="23" fillId="6" borderId="0" xfId="4" applyFont="1" applyFill="1" applyAlignment="1"/>
    <xf numFmtId="165" fontId="19" fillId="8" borderId="2" xfId="4" applyNumberFormat="1" applyFont="1" applyFill="1" applyBorder="1" applyAlignment="1">
      <alignment horizontal="right" vertical="center" wrapText="1"/>
    </xf>
    <xf numFmtId="165" fontId="20" fillId="6" borderId="2" xfId="4" applyNumberFormat="1" applyFont="1" applyFill="1" applyBorder="1" applyAlignment="1">
      <alignment horizontal="right" vertical="center" wrapText="1"/>
    </xf>
    <xf numFmtId="165" fontId="20" fillId="7" borderId="2" xfId="4" applyNumberFormat="1" applyFont="1" applyFill="1" applyBorder="1" applyAlignment="1">
      <alignment horizontal="right" vertical="center" wrapText="1"/>
    </xf>
    <xf numFmtId="165" fontId="20" fillId="0" borderId="2" xfId="4" applyNumberFormat="1" applyFont="1" applyFill="1" applyBorder="1" applyAlignment="1">
      <alignment horizontal="right" vertical="center" wrapText="1"/>
    </xf>
    <xf numFmtId="166" fontId="56" fillId="7" borderId="2" xfId="1" applyNumberFormat="1" applyFont="1" applyFill="1" applyBorder="1" applyAlignment="1">
      <alignment vertical="center"/>
    </xf>
    <xf numFmtId="166" fontId="56" fillId="8" borderId="2" xfId="1" applyNumberFormat="1" applyFont="1" applyFill="1" applyBorder="1" applyAlignment="1">
      <alignment vertical="center"/>
    </xf>
    <xf numFmtId="0" fontId="57" fillId="6" borderId="0" xfId="4" applyFont="1" applyFill="1" applyAlignment="1">
      <alignment horizontal="center" vertical="center"/>
    </xf>
    <xf numFmtId="0" fontId="58" fillId="6" borderId="1" xfId="4" applyFont="1" applyFill="1" applyBorder="1" applyAlignment="1">
      <alignment vertical="center"/>
    </xf>
    <xf numFmtId="0" fontId="57" fillId="6" borderId="0" xfId="4" applyFont="1" applyFill="1" applyAlignment="1"/>
    <xf numFmtId="0" fontId="57" fillId="6" borderId="0" xfId="4" applyFont="1" applyFill="1" applyAlignment="1">
      <alignment vertical="center"/>
    </xf>
    <xf numFmtId="0" fontId="51" fillId="0" borderId="0" xfId="0" applyFont="1" applyAlignment="1">
      <alignment vertical="center"/>
    </xf>
    <xf numFmtId="0" fontId="12" fillId="2" borderId="2" xfId="0" applyFont="1" applyFill="1" applyBorder="1" applyAlignment="1">
      <alignment horizontal="center" vertical="center" wrapText="1"/>
    </xf>
    <xf numFmtId="4" fontId="14" fillId="0" borderId="2" xfId="0" applyNumberFormat="1" applyFont="1" applyFill="1" applyBorder="1" applyAlignment="1">
      <alignment horizontal="right" vertical="center"/>
    </xf>
    <xf numFmtId="4" fontId="14" fillId="0" borderId="0" xfId="0" applyNumberFormat="1" applyFont="1" applyAlignment="1">
      <alignment vertical="center"/>
    </xf>
    <xf numFmtId="165" fontId="34" fillId="0" borderId="2" xfId="1" applyNumberFormat="1" applyFont="1" applyBorder="1" applyAlignment="1">
      <alignment horizontal="right" vertical="center"/>
    </xf>
    <xf numFmtId="165" fontId="4" fillId="0" borderId="2" xfId="0" applyNumberFormat="1" applyFont="1" applyBorder="1" applyAlignment="1">
      <alignment vertical="center"/>
    </xf>
    <xf numFmtId="165" fontId="43" fillId="5" borderId="2" xfId="0" applyNumberFormat="1" applyFont="1" applyFill="1" applyBorder="1" applyAlignment="1">
      <alignment vertical="center"/>
    </xf>
    <xf numFmtId="0" fontId="20" fillId="6" borderId="0" xfId="4" applyFont="1" applyFill="1" applyAlignment="1">
      <alignment vertical="center" wrapText="1"/>
    </xf>
    <xf numFmtId="0" fontId="20" fillId="6" borderId="0" xfId="4" applyFont="1" applyFill="1" applyAlignment="1">
      <alignment horizontal="right" vertical="center" indent="1"/>
    </xf>
    <xf numFmtId="43" fontId="60" fillId="6" borderId="0" xfId="1" applyFont="1" applyFill="1" applyAlignment="1">
      <alignment vertical="center"/>
    </xf>
    <xf numFmtId="0" fontId="59" fillId="6" borderId="2" xfId="4" applyFont="1" applyFill="1" applyBorder="1" applyAlignment="1">
      <alignment horizontal="left" vertical="center"/>
    </xf>
    <xf numFmtId="0" fontId="57" fillId="6" borderId="2" xfId="4" applyFont="1" applyFill="1" applyBorder="1" applyAlignment="1">
      <alignment vertical="center"/>
    </xf>
    <xf numFmtId="0" fontId="36" fillId="6" borderId="2" xfId="4" applyFont="1" applyFill="1" applyBorder="1" applyAlignment="1">
      <alignment vertical="center" wrapText="1"/>
    </xf>
    <xf numFmtId="0" fontId="20" fillId="6" borderId="2" xfId="4" applyFont="1" applyFill="1" applyBorder="1" applyAlignment="1">
      <alignment vertical="center"/>
    </xf>
    <xf numFmtId="0" fontId="20" fillId="6" borderId="2" xfId="4" applyFont="1" applyFill="1" applyBorder="1" applyAlignment="1">
      <alignment horizontal="right" vertical="center" indent="1"/>
    </xf>
    <xf numFmtId="2" fontId="19" fillId="3" borderId="2" xfId="4" applyNumberFormat="1" applyFont="1" applyFill="1" applyBorder="1" applyAlignment="1">
      <alignment vertical="center"/>
    </xf>
    <xf numFmtId="165" fontId="19" fillId="6" borderId="2" xfId="4" applyNumberFormat="1" applyFont="1" applyFill="1" applyBorder="1" applyAlignment="1">
      <alignment vertical="center"/>
    </xf>
    <xf numFmtId="165" fontId="36" fillId="6" borderId="2" xfId="4" applyNumberFormat="1" applyFont="1" applyFill="1" applyBorder="1" applyAlignment="1">
      <alignment vertical="center" wrapText="1"/>
    </xf>
    <xf numFmtId="165" fontId="19" fillId="6" borderId="2" xfId="4" applyNumberFormat="1" applyFont="1" applyFill="1" applyBorder="1" applyAlignment="1">
      <alignment horizontal="center" vertical="center"/>
    </xf>
    <xf numFmtId="165" fontId="21" fillId="13" borderId="2" xfId="4" applyNumberFormat="1" applyFont="1" applyFill="1" applyBorder="1" applyAlignment="1">
      <alignment vertical="center" wrapText="1"/>
    </xf>
    <xf numFmtId="165" fontId="44" fillId="13" borderId="2" xfId="4" applyNumberFormat="1" applyFont="1" applyFill="1" applyBorder="1" applyAlignment="1">
      <alignment vertical="center"/>
    </xf>
    <xf numFmtId="0" fontId="47" fillId="13" borderId="2" xfId="4" applyFont="1" applyFill="1" applyBorder="1" applyAlignment="1">
      <alignment horizontal="center" vertical="center"/>
    </xf>
    <xf numFmtId="0" fontId="63" fillId="13" borderId="2" xfId="4" applyFont="1" applyFill="1" applyBorder="1" applyAlignment="1">
      <alignment horizontal="right" vertical="center"/>
    </xf>
    <xf numFmtId="0" fontId="21" fillId="6" borderId="0" xfId="4" applyFont="1" applyFill="1" applyAlignment="1">
      <alignment horizontal="left" vertical="center"/>
    </xf>
    <xf numFmtId="0" fontId="50" fillId="6" borderId="0" xfId="4" applyFont="1" applyFill="1" applyAlignment="1">
      <alignment vertical="center"/>
    </xf>
    <xf numFmtId="0" fontId="19" fillId="6" borderId="2" xfId="4" applyFont="1" applyFill="1" applyBorder="1" applyAlignment="1">
      <alignment horizontal="center" vertical="center" wrapText="1"/>
    </xf>
    <xf numFmtId="0" fontId="65" fillId="0" borderId="0" xfId="0" applyFont="1" applyAlignment="1">
      <alignment horizontal="center" vertical="center"/>
    </xf>
    <xf numFmtId="0" fontId="67" fillId="0" borderId="0" xfId="0" applyFont="1" applyAlignment="1">
      <alignment horizontal="left" vertical="center"/>
    </xf>
    <xf numFmtId="0" fontId="65" fillId="0" borderId="0" xfId="0" applyFont="1" applyAlignment="1">
      <alignment vertical="center"/>
    </xf>
    <xf numFmtId="0" fontId="66" fillId="0" borderId="0" xfId="0" applyFont="1" applyAlignment="1">
      <alignment vertical="center"/>
    </xf>
    <xf numFmtId="165" fontId="36" fillId="6" borderId="2" xfId="4" applyNumberFormat="1" applyFont="1" applyFill="1" applyBorder="1" applyAlignment="1">
      <alignment vertical="center"/>
    </xf>
    <xf numFmtId="0" fontId="20" fillId="0" borderId="0" xfId="0" applyFont="1" applyFill="1" applyAlignment="1">
      <alignment horizontal="center" vertical="top"/>
    </xf>
    <xf numFmtId="0" fontId="20" fillId="0" borderId="0" xfId="0" applyFont="1" applyFill="1" applyAlignment="1">
      <alignment vertical="top"/>
    </xf>
    <xf numFmtId="0" fontId="19" fillId="0" borderId="0" xfId="0" applyFont="1" applyFill="1" applyAlignment="1">
      <alignment vertical="center"/>
    </xf>
    <xf numFmtId="3" fontId="57" fillId="0" borderId="2" xfId="0" applyNumberFormat="1" applyFont="1" applyFill="1" applyBorder="1" applyAlignment="1">
      <alignment horizontal="center" vertical="center"/>
    </xf>
    <xf numFmtId="165" fontId="20" fillId="0" borderId="2" xfId="11" applyNumberFormat="1" applyFont="1" applyFill="1" applyBorder="1" applyAlignment="1">
      <alignment vertical="center"/>
    </xf>
    <xf numFmtId="165" fontId="20" fillId="0" borderId="2" xfId="0" applyNumberFormat="1" applyFont="1" applyFill="1" applyBorder="1" applyAlignment="1">
      <alignment horizontal="left" vertical="center"/>
    </xf>
    <xf numFmtId="165" fontId="19" fillId="14" borderId="2" xfId="11" applyNumberFormat="1" applyFont="1" applyFill="1" applyBorder="1" applyAlignment="1">
      <alignment vertical="center"/>
    </xf>
    <xf numFmtId="165" fontId="19" fillId="0" borderId="2" xfId="0" applyNumberFormat="1" applyFont="1" applyFill="1" applyBorder="1" applyAlignment="1">
      <alignment vertical="center"/>
    </xf>
    <xf numFmtId="165" fontId="20" fillId="0" borderId="2" xfId="0" applyNumberFormat="1" applyFont="1" applyFill="1" applyBorder="1" applyAlignment="1">
      <alignment horizontal="left" vertical="center" indent="3"/>
    </xf>
    <xf numFmtId="165" fontId="19" fillId="5" borderId="2" xfId="11" applyNumberFormat="1" applyFont="1" applyFill="1" applyBorder="1" applyAlignment="1">
      <alignment vertical="center"/>
    </xf>
    <xf numFmtId="165" fontId="19" fillId="0" borderId="2" xfId="11" applyNumberFormat="1" applyFont="1" applyFill="1" applyBorder="1" applyAlignment="1">
      <alignment vertical="center"/>
    </xf>
    <xf numFmtId="0" fontId="19" fillId="0" borderId="0" xfId="0" applyFont="1" applyFill="1" applyBorder="1" applyAlignment="1">
      <alignment horizontal="center" vertical="center"/>
    </xf>
    <xf numFmtId="165" fontId="19" fillId="0" borderId="0" xfId="11" applyNumberFormat="1" applyFont="1" applyFill="1" applyBorder="1" applyAlignment="1">
      <alignment vertical="center"/>
    </xf>
    <xf numFmtId="0" fontId="17" fillId="0" borderId="0" xfId="0" applyFont="1" applyFill="1" applyAlignment="1">
      <alignment horizontal="right" vertical="center"/>
    </xf>
    <xf numFmtId="0" fontId="17" fillId="0" borderId="0" xfId="0" applyFont="1" applyFill="1" applyAlignment="1">
      <alignment vertical="center"/>
    </xf>
    <xf numFmtId="0" fontId="17" fillId="0" borderId="0" xfId="0" applyFont="1" applyFill="1" applyAlignment="1">
      <alignment horizontal="left" vertical="center" indent="1"/>
    </xf>
    <xf numFmtId="165" fontId="20" fillId="0" borderId="0" xfId="0" applyNumberFormat="1" applyFont="1" applyFill="1" applyAlignment="1">
      <alignment vertical="center"/>
    </xf>
    <xf numFmtId="0" fontId="20" fillId="0" borderId="0" xfId="0" applyFont="1" applyFill="1" applyAlignment="1">
      <alignment horizontal="center" vertical="center"/>
    </xf>
    <xf numFmtId="0" fontId="70" fillId="0" borderId="2" xfId="0" applyFont="1" applyFill="1" applyBorder="1" applyAlignment="1">
      <alignment horizontal="center" vertical="center" wrapText="1"/>
    </xf>
    <xf numFmtId="0" fontId="67" fillId="0" borderId="0" xfId="0" applyFont="1" applyAlignment="1">
      <alignment vertical="center"/>
    </xf>
    <xf numFmtId="0" fontId="29" fillId="3" borderId="3" xfId="0" applyFont="1" applyFill="1" applyBorder="1" applyAlignment="1">
      <alignment horizontal="center" vertical="center" wrapText="1"/>
    </xf>
    <xf numFmtId="0" fontId="14" fillId="0" borderId="2" xfId="0" applyFont="1" applyBorder="1" applyAlignment="1">
      <alignment horizontal="left" vertical="center" wrapText="1" indent="10"/>
    </xf>
    <xf numFmtId="0" fontId="12" fillId="0" borderId="2" xfId="0" applyFont="1" applyBorder="1" applyAlignment="1">
      <alignment horizontal="center" vertical="center" wrapText="1"/>
    </xf>
    <xf numFmtId="0" fontId="20"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xf>
    <xf numFmtId="0" fontId="12" fillId="10" borderId="2" xfId="0" applyFont="1" applyFill="1" applyBorder="1" applyAlignment="1">
      <alignment horizontal="center" vertical="center"/>
    </xf>
    <xf numFmtId="165" fontId="44" fillId="9" borderId="2" xfId="0" applyNumberFormat="1" applyFont="1" applyFill="1" applyBorder="1" applyAlignment="1">
      <alignment horizontal="right" vertical="center" wrapText="1"/>
    </xf>
    <xf numFmtId="0" fontId="4" fillId="4" borderId="2" xfId="0" applyFont="1" applyFill="1" applyBorder="1" applyAlignment="1">
      <alignment horizontal="center" vertical="center" wrapText="1"/>
    </xf>
    <xf numFmtId="165" fontId="2" fillId="4" borderId="2" xfId="0" applyNumberFormat="1" applyFont="1" applyFill="1" applyBorder="1" applyAlignment="1">
      <alignment horizontal="right" vertical="center"/>
    </xf>
    <xf numFmtId="0" fontId="22" fillId="0" borderId="2" xfId="0" applyNumberFormat="1" applyFont="1" applyBorder="1" applyAlignment="1">
      <alignment vertical="center"/>
    </xf>
    <xf numFmtId="0" fontId="73" fillId="0" borderId="3" xfId="4" applyFont="1" applyFill="1" applyBorder="1" applyAlignment="1">
      <alignment horizontal="left" vertical="center" indent="1"/>
    </xf>
    <xf numFmtId="166" fontId="75" fillId="8" borderId="2" xfId="1" applyNumberFormat="1" applyFont="1" applyFill="1" applyBorder="1" applyAlignment="1">
      <alignment vertical="center"/>
    </xf>
    <xf numFmtId="165" fontId="74" fillId="8" borderId="2" xfId="4" applyNumberFormat="1" applyFont="1" applyFill="1" applyBorder="1" applyAlignment="1">
      <alignment horizontal="right" vertical="center" wrapText="1"/>
    </xf>
    <xf numFmtId="3" fontId="7" fillId="0" borderId="2"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28" fillId="2" borderId="6" xfId="0" applyFont="1" applyFill="1" applyBorder="1" applyAlignment="1">
      <alignment horizontal="center" vertical="center"/>
    </xf>
    <xf numFmtId="166" fontId="56" fillId="10" borderId="2" xfId="1" applyNumberFormat="1" applyFont="1" applyFill="1" applyBorder="1" applyAlignment="1">
      <alignment vertical="center"/>
    </xf>
    <xf numFmtId="0" fontId="19" fillId="0" borderId="2" xfId="4" applyFont="1" applyFill="1" applyBorder="1" applyAlignment="1">
      <alignment horizontal="center" vertical="center"/>
    </xf>
    <xf numFmtId="0" fontId="23" fillId="0" borderId="5" xfId="4" applyFont="1" applyFill="1" applyBorder="1" applyAlignment="1">
      <alignment horizontal="right" vertical="center"/>
    </xf>
    <xf numFmtId="166" fontId="56" fillId="0" borderId="2" xfId="1" applyNumberFormat="1" applyFont="1" applyFill="1" applyBorder="1" applyAlignment="1">
      <alignment vertical="center"/>
    </xf>
    <xf numFmtId="165" fontId="74" fillId="0" borderId="2" xfId="4" applyNumberFormat="1" applyFont="1" applyFill="1" applyBorder="1" applyAlignment="1">
      <alignment horizontal="right" vertical="center" wrapText="1"/>
    </xf>
    <xf numFmtId="165" fontId="23" fillId="10" borderId="2" xfId="4" applyNumberFormat="1" applyFont="1" applyFill="1" applyBorder="1" applyAlignment="1">
      <alignment horizontal="right" vertical="center" wrapText="1"/>
    </xf>
    <xf numFmtId="166" fontId="56" fillId="9" borderId="2" xfId="1" applyNumberFormat="1" applyFont="1" applyFill="1" applyBorder="1" applyAlignment="1">
      <alignment vertical="center"/>
    </xf>
    <xf numFmtId="165" fontId="23" fillId="9" borderId="2" xfId="4" applyNumberFormat="1" applyFont="1" applyFill="1" applyBorder="1" applyAlignment="1">
      <alignment horizontal="right" vertical="center" wrapText="1"/>
    </xf>
    <xf numFmtId="0" fontId="2" fillId="0" borderId="2" xfId="0" applyFont="1" applyBorder="1" applyAlignment="1">
      <alignment vertical="center" wrapText="1"/>
    </xf>
    <xf numFmtId="0" fontId="79" fillId="6" borderId="2" xfId="4" applyFont="1" applyFill="1" applyBorder="1" applyAlignment="1">
      <alignment horizontal="left" vertical="center"/>
    </xf>
    <xf numFmtId="0" fontId="19" fillId="0" borderId="0" xfId="4" applyFont="1" applyFill="1" applyAlignment="1">
      <alignment vertical="center"/>
    </xf>
    <xf numFmtId="0" fontId="77" fillId="0" borderId="0" xfId="0" applyFont="1" applyAlignment="1">
      <alignment horizontal="left" vertical="top"/>
    </xf>
    <xf numFmtId="0" fontId="81" fillId="2" borderId="2" xfId="0" applyFont="1" applyFill="1" applyBorder="1" applyAlignment="1">
      <alignment horizontal="center" vertical="center"/>
    </xf>
    <xf numFmtId="43" fontId="48" fillId="12" borderId="0" xfId="1" applyFont="1" applyFill="1" applyAlignment="1">
      <alignment vertical="center" wrapText="1"/>
    </xf>
    <xf numFmtId="0" fontId="20" fillId="5" borderId="2" xfId="4" applyFont="1" applyFill="1" applyBorder="1" applyAlignment="1">
      <alignment horizontal="right" vertical="center" indent="1"/>
    </xf>
    <xf numFmtId="0" fontId="57" fillId="5" borderId="2" xfId="4" applyFont="1" applyFill="1" applyBorder="1" applyAlignment="1">
      <alignment horizontal="center" vertical="center"/>
    </xf>
    <xf numFmtId="165" fontId="19" fillId="5" borderId="2" xfId="4" applyNumberFormat="1" applyFont="1" applyFill="1" applyBorder="1" applyAlignment="1">
      <alignment vertical="center"/>
    </xf>
    <xf numFmtId="169" fontId="20" fillId="7" borderId="2" xfId="9" applyNumberFormat="1" applyFont="1" applyFill="1" applyBorder="1" applyAlignment="1">
      <alignment vertical="center"/>
    </xf>
    <xf numFmtId="169" fontId="25" fillId="7" borderId="2" xfId="1" applyNumberFormat="1" applyFont="1" applyFill="1" applyBorder="1" applyAlignment="1">
      <alignment vertical="center"/>
    </xf>
    <xf numFmtId="169" fontId="19" fillId="8" borderId="2" xfId="4" applyNumberFormat="1" applyFont="1" applyFill="1" applyBorder="1" applyAlignment="1">
      <alignment horizontal="right" vertical="center" wrapText="1"/>
    </xf>
    <xf numFmtId="169" fontId="20" fillId="0" borderId="2" xfId="4" applyNumberFormat="1" applyFont="1" applyFill="1" applyBorder="1" applyAlignment="1">
      <alignment horizontal="right" vertical="center" wrapText="1"/>
    </xf>
    <xf numFmtId="169" fontId="20" fillId="6" borderId="2" xfId="4" applyNumberFormat="1" applyFont="1" applyFill="1" applyBorder="1" applyAlignment="1">
      <alignment horizontal="right" vertical="center"/>
    </xf>
    <xf numFmtId="169" fontId="74" fillId="8" borderId="2" xfId="4" applyNumberFormat="1" applyFont="1" applyFill="1" applyBorder="1" applyAlignment="1">
      <alignment horizontal="right" vertical="center" wrapText="1"/>
    </xf>
    <xf numFmtId="169" fontId="23" fillId="10" borderId="2" xfId="4" applyNumberFormat="1" applyFont="1" applyFill="1" applyBorder="1" applyAlignment="1">
      <alignment horizontal="right" vertical="center" wrapText="1"/>
    </xf>
    <xf numFmtId="169" fontId="23" fillId="9" borderId="2" xfId="4" applyNumberFormat="1" applyFont="1" applyFill="1" applyBorder="1" applyAlignment="1">
      <alignment horizontal="right" vertical="center" wrapText="1"/>
    </xf>
    <xf numFmtId="166" fontId="57" fillId="0" borderId="2" xfId="1" applyNumberFormat="1" applyFont="1" applyFill="1" applyBorder="1" applyAlignment="1">
      <alignment vertical="center"/>
    </xf>
    <xf numFmtId="166" fontId="57" fillId="7" borderId="2" xfId="1" applyNumberFormat="1" applyFont="1" applyFill="1" applyBorder="1" applyAlignment="1">
      <alignment vertical="center"/>
    </xf>
    <xf numFmtId="166" fontId="57" fillId="8" borderId="2" xfId="1" applyNumberFormat="1" applyFont="1" applyFill="1" applyBorder="1" applyAlignment="1">
      <alignment vertical="center"/>
    </xf>
    <xf numFmtId="166" fontId="58" fillId="8" borderId="2" xfId="1" applyNumberFormat="1" applyFont="1" applyFill="1" applyBorder="1" applyAlignment="1">
      <alignment vertical="center"/>
    </xf>
    <xf numFmtId="166" fontId="57" fillId="10" borderId="2" xfId="1" applyNumberFormat="1" applyFont="1" applyFill="1" applyBorder="1" applyAlignment="1">
      <alignment vertical="center"/>
    </xf>
    <xf numFmtId="166" fontId="57" fillId="9" borderId="2" xfId="1" applyNumberFormat="1" applyFont="1" applyFill="1" applyBorder="1" applyAlignment="1">
      <alignment vertical="center"/>
    </xf>
    <xf numFmtId="0" fontId="83" fillId="6" borderId="6" xfId="4" applyFont="1" applyFill="1" applyBorder="1" applyAlignment="1">
      <alignment horizontal="left" vertical="center" wrapText="1"/>
    </xf>
    <xf numFmtId="0" fontId="83" fillId="6" borderId="2" xfId="4" applyFont="1" applyFill="1" applyBorder="1" applyAlignment="1">
      <alignment horizontal="left" vertical="center" wrapText="1"/>
    </xf>
    <xf numFmtId="0" fontId="45" fillId="6" borderId="1" xfId="4" applyFont="1" applyFill="1" applyBorder="1" applyAlignment="1">
      <alignment vertical="center"/>
    </xf>
    <xf numFmtId="0" fontId="64" fillId="0" borderId="0" xfId="4" applyFont="1" applyFill="1" applyAlignment="1">
      <alignment horizontal="left" vertical="center"/>
    </xf>
    <xf numFmtId="0" fontId="57" fillId="0" borderId="0" xfId="4" applyFont="1" applyFill="1" applyAlignment="1">
      <alignment vertical="center"/>
    </xf>
    <xf numFmtId="0" fontId="36" fillId="0" borderId="0" xfId="4" applyFont="1" applyFill="1" applyAlignment="1">
      <alignment vertical="center" wrapText="1"/>
    </xf>
    <xf numFmtId="0" fontId="20" fillId="0" borderId="0" xfId="4" applyFont="1" applyFill="1" applyAlignment="1">
      <alignment vertical="center"/>
    </xf>
    <xf numFmtId="0" fontId="85" fillId="6" borderId="0" xfId="4" applyFont="1" applyFill="1" applyAlignment="1">
      <alignment vertical="center"/>
    </xf>
    <xf numFmtId="4" fontId="82" fillId="12" borderId="2" xfId="4" applyNumberFormat="1" applyFont="1" applyFill="1" applyBorder="1" applyAlignment="1">
      <alignment vertical="center" wrapText="1"/>
    </xf>
    <xf numFmtId="4" fontId="81" fillId="12" borderId="2" xfId="4" applyNumberFormat="1" applyFont="1" applyFill="1" applyBorder="1" applyAlignment="1">
      <alignment vertical="center"/>
    </xf>
    <xf numFmtId="0" fontId="23" fillId="0" borderId="2" xfId="4" applyFont="1" applyFill="1" applyBorder="1" applyAlignment="1">
      <alignment horizontal="right" vertical="center"/>
    </xf>
    <xf numFmtId="49" fontId="36" fillId="6" borderId="2" xfId="4" applyNumberFormat="1" applyFont="1" applyFill="1" applyBorder="1" applyAlignment="1">
      <alignment horizontal="left" vertical="center" wrapText="1"/>
    </xf>
    <xf numFmtId="0" fontId="14" fillId="0" borderId="0" xfId="0" applyFont="1" applyAlignment="1">
      <alignment horizontal="left" vertical="center" indent="1"/>
    </xf>
    <xf numFmtId="14" fontId="11" fillId="2" borderId="2" xfId="0" applyNumberFormat="1" applyFont="1" applyFill="1" applyBorder="1" applyAlignment="1">
      <alignment horizontal="center" vertical="center" wrapText="1"/>
    </xf>
    <xf numFmtId="169" fontId="14" fillId="0" borderId="2" xfId="0" applyNumberFormat="1" applyFont="1" applyBorder="1" applyAlignment="1">
      <alignment vertical="center"/>
    </xf>
    <xf numFmtId="0" fontId="2" fillId="5" borderId="5" xfId="0" applyFont="1" applyFill="1" applyBorder="1" applyAlignment="1">
      <alignment vertical="center"/>
    </xf>
    <xf numFmtId="0" fontId="87" fillId="8" borderId="3" xfId="0" applyFont="1" applyFill="1" applyBorder="1" applyAlignment="1">
      <alignment vertical="center"/>
    </xf>
    <xf numFmtId="0" fontId="87" fillId="5" borderId="3" xfId="0" applyFont="1" applyFill="1" applyBorder="1" applyAlignment="1">
      <alignment vertical="center"/>
    </xf>
    <xf numFmtId="0" fontId="87" fillId="0" borderId="0" xfId="0" applyFont="1" applyFill="1" applyAlignment="1">
      <alignment vertical="center"/>
    </xf>
    <xf numFmtId="0" fontId="91" fillId="0" borderId="0" xfId="0" applyFont="1" applyFill="1" applyAlignment="1">
      <alignment vertical="center"/>
    </xf>
    <xf numFmtId="0" fontId="90" fillId="0" borderId="0" xfId="0" applyFont="1" applyAlignment="1">
      <alignment vertical="center"/>
    </xf>
    <xf numFmtId="0" fontId="92" fillId="0" borderId="0" xfId="0" applyFont="1" applyAlignment="1">
      <alignment horizontal="center" vertical="center"/>
    </xf>
    <xf numFmtId="0" fontId="90" fillId="2" borderId="2" xfId="0" applyFont="1" applyFill="1" applyBorder="1" applyAlignment="1">
      <alignment horizontal="center" vertical="center" wrapText="1"/>
    </xf>
    <xf numFmtId="0" fontId="87" fillId="2" borderId="2" xfId="0" applyFont="1" applyFill="1" applyBorder="1" applyAlignment="1">
      <alignment horizontal="center" vertical="center" wrapText="1"/>
    </xf>
    <xf numFmtId="0" fontId="45" fillId="0" borderId="3" xfId="0" applyFont="1" applyFill="1" applyBorder="1" applyAlignment="1">
      <alignment vertical="center"/>
    </xf>
    <xf numFmtId="0" fontId="2" fillId="2" borderId="2" xfId="0" applyFont="1" applyFill="1" applyBorder="1" applyAlignment="1">
      <alignment horizontal="center" vertical="center" wrapText="1"/>
    </xf>
    <xf numFmtId="170" fontId="43" fillId="10" borderId="2" xfId="0" applyNumberFormat="1" applyFont="1" applyFill="1" applyBorder="1" applyAlignment="1">
      <alignment horizontal="right" vertical="center"/>
    </xf>
    <xf numFmtId="170" fontId="12" fillId="8" borderId="2" xfId="0" applyNumberFormat="1" applyFont="1" applyFill="1" applyBorder="1" applyAlignment="1">
      <alignment horizontal="right" vertical="center"/>
    </xf>
    <xf numFmtId="170" fontId="14" fillId="0" borderId="2" xfId="0" applyNumberFormat="1" applyFont="1" applyBorder="1" applyAlignment="1">
      <alignment horizontal="right" vertical="center"/>
    </xf>
    <xf numFmtId="170" fontId="12" fillId="5" borderId="2" xfId="0" applyNumberFormat="1" applyFont="1" applyFill="1" applyBorder="1" applyAlignment="1">
      <alignment horizontal="right" vertical="center"/>
    </xf>
    <xf numFmtId="169" fontId="81" fillId="0" borderId="2" xfId="0" applyNumberFormat="1" applyFont="1" applyBorder="1" applyAlignment="1">
      <alignment vertical="center"/>
    </xf>
    <xf numFmtId="169" fontId="2" fillId="8" borderId="2" xfId="0" applyNumberFormat="1" applyFont="1" applyFill="1" applyBorder="1" applyAlignment="1">
      <alignment vertical="center"/>
    </xf>
    <xf numFmtId="0" fontId="93" fillId="0" borderId="0" xfId="0" applyFont="1" applyAlignment="1">
      <alignment vertical="center"/>
    </xf>
    <xf numFmtId="0" fontId="45" fillId="0" borderId="5" xfId="0" applyFont="1" applyFill="1" applyBorder="1" applyAlignment="1">
      <alignment vertical="center"/>
    </xf>
    <xf numFmtId="169" fontId="45" fillId="4" borderId="2" xfId="0" applyNumberFormat="1" applyFont="1" applyFill="1" applyBorder="1" applyAlignment="1">
      <alignment vertical="center"/>
    </xf>
    <xf numFmtId="169" fontId="10" fillId="0" borderId="2" xfId="0" applyNumberFormat="1" applyFont="1" applyBorder="1" applyAlignment="1">
      <alignment vertical="center"/>
    </xf>
    <xf numFmtId="169" fontId="10" fillId="5" borderId="2" xfId="0" applyNumberFormat="1" applyFont="1" applyFill="1" applyBorder="1" applyAlignment="1">
      <alignment vertical="center"/>
    </xf>
    <xf numFmtId="165" fontId="10" fillId="0" borderId="0" xfId="0" applyNumberFormat="1" applyFont="1" applyBorder="1" applyAlignment="1">
      <alignment vertical="center"/>
    </xf>
    <xf numFmtId="0" fontId="94" fillId="0" borderId="0" xfId="0" applyFont="1" applyAlignment="1">
      <alignment vertical="center"/>
    </xf>
    <xf numFmtId="165" fontId="42" fillId="2" borderId="0" xfId="0" applyNumberFormat="1" applyFont="1" applyFill="1" applyAlignment="1">
      <alignment horizontal="right" vertical="center"/>
    </xf>
    <xf numFmtId="0" fontId="10" fillId="0" borderId="0" xfId="0" applyFont="1" applyAlignment="1">
      <alignment vertical="center"/>
    </xf>
    <xf numFmtId="169" fontId="2" fillId="5" borderId="2" xfId="0" applyNumberFormat="1" applyFont="1" applyFill="1" applyBorder="1" applyAlignment="1">
      <alignment vertical="center"/>
    </xf>
    <xf numFmtId="0" fontId="44" fillId="10" borderId="2" xfId="0" applyFont="1" applyFill="1" applyBorder="1" applyAlignment="1">
      <alignment horizontal="center" vertical="center" wrapText="1"/>
    </xf>
    <xf numFmtId="170" fontId="10" fillId="0" borderId="2" xfId="0" applyNumberFormat="1" applyFont="1" applyBorder="1" applyAlignment="1">
      <alignment horizontal="right" vertical="center"/>
    </xf>
    <xf numFmtId="170" fontId="10" fillId="5" borderId="2" xfId="0" applyNumberFormat="1" applyFont="1" applyFill="1" applyBorder="1" applyAlignment="1">
      <alignment horizontal="right" vertical="center"/>
    </xf>
    <xf numFmtId="170" fontId="45" fillId="4" borderId="2" xfId="0" applyNumberFormat="1" applyFont="1" applyFill="1" applyBorder="1" applyAlignment="1">
      <alignment horizontal="right" vertical="center"/>
    </xf>
    <xf numFmtId="170" fontId="10" fillId="8" borderId="2" xfId="0" applyNumberFormat="1" applyFont="1" applyFill="1" applyBorder="1" applyAlignment="1">
      <alignment horizontal="right" vertical="center"/>
    </xf>
    <xf numFmtId="0" fontId="10" fillId="2" borderId="1" xfId="0" applyFont="1" applyFill="1" applyBorder="1" applyAlignment="1"/>
    <xf numFmtId="0" fontId="2" fillId="16" borderId="2" xfId="0" applyFont="1" applyFill="1" applyBorder="1" applyAlignment="1">
      <alignment horizontal="center" vertical="center" wrapText="1"/>
    </xf>
    <xf numFmtId="4" fontId="12" fillId="16" borderId="2" xfId="0" applyNumberFormat="1" applyFont="1" applyFill="1" applyBorder="1" applyAlignment="1">
      <alignment horizontal="right" vertical="center"/>
    </xf>
    <xf numFmtId="4" fontId="14" fillId="16" borderId="2" xfId="0" applyNumberFormat="1" applyFont="1" applyFill="1" applyBorder="1" applyAlignment="1">
      <alignment horizontal="right" vertical="center"/>
    </xf>
    <xf numFmtId="0" fontId="2" fillId="17" borderId="2" xfId="0" applyFont="1" applyFill="1" applyBorder="1" applyAlignment="1">
      <alignment horizontal="center" vertical="center" wrapText="1"/>
    </xf>
    <xf numFmtId="4" fontId="12" fillId="17" borderId="2" xfId="0" applyNumberFormat="1" applyFont="1" applyFill="1" applyBorder="1" applyAlignment="1">
      <alignment horizontal="right" vertical="center"/>
    </xf>
    <xf numFmtId="4" fontId="14" fillId="17" borderId="2" xfId="0" applyNumberFormat="1" applyFont="1" applyFill="1" applyBorder="1" applyAlignment="1">
      <alignment horizontal="right" vertical="center"/>
    </xf>
    <xf numFmtId="0" fontId="28" fillId="18" borderId="2" xfId="0" applyFont="1" applyFill="1" applyBorder="1" applyAlignment="1">
      <alignment horizontal="center" vertical="center" wrapText="1"/>
    </xf>
    <xf numFmtId="165" fontId="12" fillId="18" borderId="2" xfId="0" applyNumberFormat="1" applyFont="1" applyFill="1" applyBorder="1" applyAlignment="1">
      <alignment vertical="center"/>
    </xf>
    <xf numFmtId="0" fontId="12" fillId="11" borderId="2" xfId="0" applyFont="1" applyFill="1" applyBorder="1" applyAlignment="1">
      <alignment horizontal="center" vertical="center" wrapText="1"/>
    </xf>
    <xf numFmtId="4" fontId="12" fillId="11" borderId="2" xfId="0" applyNumberFormat="1" applyFont="1" applyFill="1" applyBorder="1" applyAlignment="1">
      <alignment vertical="center"/>
    </xf>
    <xf numFmtId="4" fontId="14" fillId="11" borderId="2" xfId="0" applyNumberFormat="1" applyFont="1" applyFill="1" applyBorder="1" applyAlignment="1">
      <alignment horizontal="right" vertical="center"/>
    </xf>
    <xf numFmtId="169" fontId="14" fillId="2" borderId="2" xfId="0" applyNumberFormat="1" applyFont="1" applyFill="1" applyBorder="1" applyAlignment="1">
      <alignment vertical="center"/>
    </xf>
    <xf numFmtId="169" fontId="14" fillId="0" borderId="2" xfId="0" applyNumberFormat="1" applyFont="1" applyFill="1" applyBorder="1" applyAlignment="1">
      <alignment vertical="center"/>
    </xf>
    <xf numFmtId="169" fontId="12" fillId="2" borderId="2" xfId="0" applyNumberFormat="1" applyFont="1" applyFill="1" applyBorder="1" applyAlignment="1">
      <alignment vertical="center"/>
    </xf>
    <xf numFmtId="169" fontId="14" fillId="2" borderId="2" xfId="0" applyNumberFormat="1" applyFont="1" applyFill="1" applyBorder="1" applyAlignment="1">
      <alignment vertical="center" wrapText="1"/>
    </xf>
    <xf numFmtId="0" fontId="1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97" fillId="2" borderId="2" xfId="0" applyFont="1" applyFill="1" applyBorder="1" applyAlignment="1">
      <alignment horizontal="center" vertical="center"/>
    </xf>
    <xf numFmtId="10" fontId="97" fillId="2" borderId="2" xfId="0" applyNumberFormat="1" applyFont="1" applyFill="1" applyBorder="1" applyAlignment="1">
      <alignment vertical="center"/>
    </xf>
    <xf numFmtId="0" fontId="97" fillId="2" borderId="2" xfId="0" applyFont="1" applyFill="1" applyBorder="1" applyAlignment="1">
      <alignment horizontal="left" vertical="center" indent="1"/>
    </xf>
    <xf numFmtId="0" fontId="12" fillId="15" borderId="2" xfId="0" applyFont="1" applyFill="1" applyBorder="1" applyAlignment="1">
      <alignment vertical="center"/>
    </xf>
    <xf numFmtId="169" fontId="12" fillId="15" borderId="2" xfId="0" applyNumberFormat="1" applyFont="1" applyFill="1" applyBorder="1" applyAlignment="1">
      <alignment vertical="center"/>
    </xf>
    <xf numFmtId="0" fontId="44" fillId="11" borderId="2" xfId="0" applyFont="1" applyFill="1" applyBorder="1" applyAlignment="1">
      <alignment vertical="center"/>
    </xf>
    <xf numFmtId="169" fontId="44" fillId="11" borderId="2" xfId="0" applyNumberFormat="1" applyFont="1" applyFill="1" applyBorder="1" applyAlignment="1">
      <alignment vertical="center"/>
    </xf>
    <xf numFmtId="0" fontId="14" fillId="16" borderId="2" xfId="0" applyFont="1" applyFill="1" applyBorder="1" applyAlignment="1">
      <alignment horizontal="center" vertical="center"/>
    </xf>
    <xf numFmtId="169" fontId="12" fillId="16" borderId="2" xfId="0" applyNumberFormat="1" applyFont="1" applyFill="1" applyBorder="1" applyAlignment="1">
      <alignment vertical="center"/>
    </xf>
    <xf numFmtId="0" fontId="12" fillId="0" borderId="2" xfId="0" applyFont="1" applyFill="1" applyBorder="1" applyAlignment="1">
      <alignment horizontal="center" vertical="center" wrapText="1"/>
    </xf>
    <xf numFmtId="0" fontId="14" fillId="17" borderId="2" xfId="0" applyFont="1" applyFill="1" applyBorder="1" applyAlignment="1">
      <alignment horizontal="center" vertical="center"/>
    </xf>
    <xf numFmtId="169" fontId="12" fillId="17" borderId="2" xfId="0" applyNumberFormat="1" applyFont="1" applyFill="1" applyBorder="1" applyAlignment="1">
      <alignment vertical="center"/>
    </xf>
    <xf numFmtId="0" fontId="14" fillId="18" borderId="2" xfId="0" applyFont="1" applyFill="1" applyBorder="1" applyAlignment="1">
      <alignment horizontal="center" vertical="center"/>
    </xf>
    <xf numFmtId="169" fontId="12" fillId="18" borderId="2" xfId="0" applyNumberFormat="1" applyFont="1" applyFill="1" applyBorder="1" applyAlignment="1">
      <alignment vertical="center"/>
    </xf>
    <xf numFmtId="169" fontId="12" fillId="19" borderId="2" xfId="0" applyNumberFormat="1" applyFont="1" applyFill="1" applyBorder="1" applyAlignment="1">
      <alignment vertical="center"/>
    </xf>
    <xf numFmtId="0" fontId="28" fillId="19" borderId="2" xfId="0" applyFont="1" applyFill="1" applyBorder="1" applyAlignment="1">
      <alignment horizontal="center" vertical="center" wrapText="1"/>
    </xf>
    <xf numFmtId="0" fontId="14" fillId="19" borderId="2" xfId="0" applyFont="1" applyFill="1" applyBorder="1" applyAlignment="1">
      <alignment horizontal="center" vertical="center"/>
    </xf>
    <xf numFmtId="0" fontId="85" fillId="0" borderId="0" xfId="4" applyFont="1" applyFill="1" applyAlignment="1">
      <alignment vertical="center"/>
    </xf>
    <xf numFmtId="0" fontId="14" fillId="0" borderId="0" xfId="0" applyFont="1" applyFill="1" applyAlignment="1">
      <alignment vertical="top"/>
    </xf>
    <xf numFmtId="0" fontId="45" fillId="0" borderId="2" xfId="0" applyFont="1" applyBorder="1" applyAlignment="1">
      <alignment horizontal="center" vertical="center" wrapText="1"/>
    </xf>
    <xf numFmtId="0" fontId="2" fillId="0" borderId="0" xfId="0" applyFont="1" applyAlignment="1">
      <alignment horizontal="left" vertical="center"/>
    </xf>
    <xf numFmtId="0" fontId="23" fillId="0" borderId="1" xfId="0" applyFont="1" applyBorder="1" applyAlignment="1">
      <alignment horizontal="center" vertical="center"/>
    </xf>
    <xf numFmtId="4" fontId="44" fillId="15" borderId="2" xfId="0" applyNumberFormat="1" applyFont="1" applyFill="1" applyBorder="1" applyAlignment="1">
      <alignment horizontal="right" vertical="center"/>
    </xf>
    <xf numFmtId="4" fontId="78" fillId="15" borderId="2" xfId="0" applyNumberFormat="1" applyFont="1" applyFill="1" applyBorder="1" applyAlignment="1">
      <alignment horizontal="right" vertical="center"/>
    </xf>
    <xf numFmtId="0" fontId="7" fillId="0" borderId="2" xfId="0" applyFont="1" applyFill="1" applyBorder="1" applyAlignment="1">
      <alignment horizontal="left" vertical="center"/>
    </xf>
    <xf numFmtId="0" fontId="7" fillId="0" borderId="2" xfId="14" applyFont="1" applyFill="1" applyBorder="1" applyAlignment="1">
      <alignment horizontal="left" vertical="center"/>
    </xf>
    <xf numFmtId="0" fontId="19" fillId="0" borderId="5" xfId="0" applyFont="1" applyFill="1" applyBorder="1" applyAlignment="1">
      <alignment vertical="center"/>
    </xf>
    <xf numFmtId="0" fontId="20" fillId="0" borderId="2" xfId="0" applyFont="1" applyFill="1" applyBorder="1" applyAlignment="1">
      <alignment horizontal="left" vertical="center" indent="1"/>
    </xf>
    <xf numFmtId="0" fontId="20" fillId="0" borderId="2" xfId="0" applyFont="1" applyFill="1" applyBorder="1" applyAlignment="1">
      <alignment horizontal="left" vertical="center" wrapText="1"/>
    </xf>
    <xf numFmtId="0" fontId="20" fillId="0" borderId="0" xfId="0" applyFont="1" applyFill="1" applyAlignment="1">
      <alignment horizontal="right"/>
    </xf>
    <xf numFmtId="0" fontId="20" fillId="0" borderId="0" xfId="0" applyFont="1" applyFill="1" applyAlignment="1">
      <alignment horizontal="left"/>
    </xf>
    <xf numFmtId="0" fontId="20" fillId="0" borderId="0" xfId="0" applyFont="1" applyFill="1" applyAlignment="1"/>
    <xf numFmtId="0" fontId="19" fillId="0" borderId="0" xfId="0" applyFont="1" applyFill="1" applyAlignment="1">
      <alignment horizontal="center" vertical="top"/>
    </xf>
    <xf numFmtId="0" fontId="23" fillId="0" borderId="3" xfId="0" applyFont="1" applyFill="1" applyBorder="1" applyAlignment="1">
      <alignment vertical="center"/>
    </xf>
    <xf numFmtId="0" fontId="76" fillId="0" borderId="2" xfId="14" applyFont="1" applyFill="1" applyBorder="1" applyAlignment="1">
      <alignment horizontal="left" vertical="center"/>
    </xf>
    <xf numFmtId="0" fontId="74" fillId="0" borderId="2" xfId="0" applyFont="1" applyFill="1" applyBorder="1" applyAlignment="1">
      <alignment horizontal="center" vertical="center"/>
    </xf>
    <xf numFmtId="0" fontId="7" fillId="0" borderId="2" xfId="0" applyFont="1" applyFill="1" applyBorder="1" applyAlignment="1">
      <alignment horizontal="left" vertical="center" indent="1"/>
    </xf>
    <xf numFmtId="0" fontId="20" fillId="20" borderId="2" xfId="0" applyFont="1" applyFill="1" applyBorder="1" applyAlignment="1">
      <alignment horizontal="center" vertical="center"/>
    </xf>
    <xf numFmtId="0" fontId="5" fillId="20" borderId="2" xfId="0" applyFont="1" applyFill="1" applyBorder="1" applyAlignment="1">
      <alignment vertical="center"/>
    </xf>
    <xf numFmtId="0" fontId="19" fillId="20" borderId="2" xfId="0" applyFont="1" applyFill="1" applyBorder="1" applyAlignment="1">
      <alignment vertical="center"/>
    </xf>
    <xf numFmtId="0" fontId="7" fillId="20" borderId="2" xfId="0" applyFont="1" applyFill="1" applyBorder="1" applyAlignment="1">
      <alignment horizontal="left" vertical="center" indent="1"/>
    </xf>
    <xf numFmtId="0" fontId="7" fillId="20" borderId="2" xfId="0" applyFont="1" applyFill="1" applyBorder="1" applyAlignment="1">
      <alignment horizontal="left" vertical="center" indent="6"/>
    </xf>
    <xf numFmtId="0" fontId="23" fillId="0" borderId="2"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169" fontId="7" fillId="0" borderId="2" xfId="1" applyNumberFormat="1" applyFont="1" applyFill="1" applyBorder="1" applyAlignment="1">
      <alignment vertical="center"/>
    </xf>
    <xf numFmtId="169" fontId="76" fillId="0" borderId="2" xfId="1" applyNumberFormat="1" applyFont="1" applyFill="1" applyBorder="1" applyAlignment="1">
      <alignment vertical="center"/>
    </xf>
    <xf numFmtId="169" fontId="20" fillId="20" borderId="2" xfId="1" applyNumberFormat="1" applyFont="1" applyFill="1" applyBorder="1" applyAlignment="1">
      <alignment vertical="center"/>
    </xf>
    <xf numFmtId="169" fontId="74" fillId="20" borderId="2" xfId="1" applyNumberFormat="1" applyFont="1" applyFill="1" applyBorder="1" applyAlignment="1">
      <alignment vertical="center"/>
    </xf>
    <xf numFmtId="169" fontId="20" fillId="0" borderId="2" xfId="1" applyNumberFormat="1" applyFont="1" applyFill="1" applyBorder="1" applyAlignment="1">
      <alignment vertical="center"/>
    </xf>
    <xf numFmtId="169" fontId="20" fillId="0" borderId="2" xfId="1" applyNumberFormat="1" applyFont="1" applyFill="1" applyBorder="1" applyAlignment="1">
      <alignment horizontal="right" vertical="center"/>
    </xf>
    <xf numFmtId="0" fontId="76" fillId="0" borderId="2" xfId="0" applyFont="1" applyFill="1" applyBorder="1" applyAlignment="1">
      <alignment horizontal="center" vertical="center"/>
    </xf>
    <xf numFmtId="0" fontId="7" fillId="0" borderId="2" xfId="0" applyFont="1" applyFill="1" applyBorder="1" applyAlignment="1">
      <alignment horizontal="left" vertical="center" indent="2"/>
    </xf>
    <xf numFmtId="0" fontId="101" fillId="0" borderId="2" xfId="0" applyFont="1" applyFill="1" applyBorder="1" applyAlignment="1">
      <alignment horizontal="left" vertical="center" wrapText="1" indent="3"/>
    </xf>
    <xf numFmtId="0" fontId="84" fillId="0" borderId="2" xfId="0" applyFont="1" applyFill="1" applyBorder="1" applyAlignment="1">
      <alignment horizontal="left" vertical="center" indent="1"/>
    </xf>
    <xf numFmtId="0" fontId="84" fillId="0" borderId="2" xfId="0" applyFont="1" applyFill="1" applyBorder="1" applyAlignment="1">
      <alignment horizontal="left" vertical="center" wrapText="1" indent="1"/>
    </xf>
    <xf numFmtId="169" fontId="7" fillId="0" borderId="2" xfId="1" applyNumberFormat="1" applyFont="1" applyFill="1" applyBorder="1" applyAlignment="1">
      <alignment horizontal="center" vertical="center"/>
    </xf>
    <xf numFmtId="169" fontId="23" fillId="0" borderId="2" xfId="1" applyNumberFormat="1" applyFont="1" applyFill="1" applyBorder="1" applyAlignment="1">
      <alignment vertical="center"/>
    </xf>
    <xf numFmtId="0" fontId="7" fillId="0" borderId="2" xfId="1" applyNumberFormat="1" applyFont="1" applyFill="1" applyBorder="1" applyAlignment="1">
      <alignment vertical="center"/>
    </xf>
    <xf numFmtId="0" fontId="102" fillId="0" borderId="2" xfId="0" applyFont="1" applyFill="1" applyBorder="1" applyAlignment="1">
      <alignment horizontal="center" vertical="center"/>
    </xf>
    <xf numFmtId="0" fontId="57" fillId="0" borderId="2" xfId="0" applyFont="1" applyFill="1" applyBorder="1" applyAlignment="1">
      <alignment horizontal="center" vertical="center"/>
    </xf>
    <xf numFmtId="0" fontId="57" fillId="20" borderId="2" xfId="0" applyFont="1" applyFill="1" applyBorder="1" applyAlignment="1">
      <alignment horizontal="center" vertical="center"/>
    </xf>
    <xf numFmtId="0" fontId="69" fillId="0" borderId="1" xfId="0" applyFont="1" applyFill="1" applyBorder="1" applyAlignment="1">
      <alignment vertical="top" wrapText="1"/>
    </xf>
    <xf numFmtId="0" fontId="69" fillId="0" borderId="1" xfId="0" applyFont="1" applyFill="1" applyBorder="1" applyAlignment="1">
      <alignment vertical="top"/>
    </xf>
    <xf numFmtId="0" fontId="8" fillId="0" borderId="0" xfId="0" applyFont="1" applyFill="1" applyAlignment="1">
      <alignment horizontal="right" vertical="top"/>
    </xf>
    <xf numFmtId="165" fontId="18" fillId="0" borderId="0" xfId="0" applyNumberFormat="1" applyFont="1" applyFill="1" applyAlignment="1">
      <alignment horizontal="right" vertical="center"/>
    </xf>
    <xf numFmtId="0" fontId="4" fillId="0" borderId="0" xfId="0" applyFont="1" applyFill="1" applyAlignment="1">
      <alignment vertical="center"/>
    </xf>
    <xf numFmtId="0" fontId="94" fillId="0" borderId="0" xfId="0" applyFont="1" applyFill="1" applyAlignment="1">
      <alignment vertical="center"/>
    </xf>
    <xf numFmtId="165" fontId="42" fillId="0" borderId="0" xfId="0" applyNumberFormat="1" applyFont="1" applyFill="1" applyAlignment="1">
      <alignment horizontal="right" vertical="center"/>
    </xf>
    <xf numFmtId="165" fontId="73" fillId="0" borderId="2" xfId="0" applyNumberFormat="1" applyFont="1" applyFill="1" applyBorder="1" applyAlignment="1">
      <alignment horizontal="left" vertical="center"/>
    </xf>
    <xf numFmtId="165" fontId="20" fillId="0" borderId="2" xfId="0" applyNumberFormat="1" applyFont="1" applyFill="1" applyBorder="1" applyAlignment="1">
      <alignment horizontal="left" vertical="center" indent="14"/>
    </xf>
    <xf numFmtId="165" fontId="20" fillId="0" borderId="2" xfId="11" applyNumberFormat="1" applyFont="1" applyFill="1" applyBorder="1" applyAlignment="1">
      <alignment horizontal="center" vertical="center"/>
    </xf>
    <xf numFmtId="165" fontId="103" fillId="0" borderId="0" xfId="11" applyNumberFormat="1" applyFont="1" applyFill="1" applyBorder="1" applyAlignment="1"/>
    <xf numFmtId="0" fontId="66" fillId="0" borderId="0" xfId="0" applyFont="1" applyFill="1" applyAlignment="1">
      <alignment vertical="center"/>
    </xf>
    <xf numFmtId="0" fontId="110" fillId="0" borderId="0" xfId="0" applyFont="1" applyAlignment="1">
      <alignment vertical="center"/>
    </xf>
    <xf numFmtId="0" fontId="14" fillId="15" borderId="2" xfId="0" applyFont="1" applyFill="1" applyBorder="1" applyAlignment="1">
      <alignment horizontal="center" vertical="center"/>
    </xf>
    <xf numFmtId="0" fontId="111" fillId="2" borderId="2" xfId="0" applyFont="1" applyFill="1" applyBorder="1" applyAlignment="1">
      <alignment horizontal="center" vertical="center"/>
    </xf>
    <xf numFmtId="169" fontId="14" fillId="15" borderId="2" xfId="0" applyNumberFormat="1" applyFont="1" applyFill="1" applyBorder="1" applyAlignment="1">
      <alignment vertical="center"/>
    </xf>
    <xf numFmtId="0" fontId="2" fillId="15" borderId="6" xfId="0" applyFont="1" applyFill="1" applyBorder="1" applyAlignment="1">
      <alignment horizontal="center" vertical="center"/>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xf>
    <xf numFmtId="0" fontId="2" fillId="11" borderId="6"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left" vertical="center" indent="1"/>
    </xf>
    <xf numFmtId="0" fontId="14" fillId="2" borderId="2" xfId="0" applyFont="1" applyFill="1" applyBorder="1" applyAlignment="1">
      <alignment horizontal="center" vertical="center"/>
    </xf>
    <xf numFmtId="0" fontId="83" fillId="6" borderId="7" xfId="4" applyFont="1" applyFill="1" applyBorder="1" applyAlignment="1">
      <alignment horizontal="left" vertical="center" wrapText="1"/>
    </xf>
    <xf numFmtId="0" fontId="12" fillId="0" borderId="2" xfId="0" applyFont="1" applyBorder="1" applyAlignment="1">
      <alignment horizontal="center" vertical="center" wrapText="1"/>
    </xf>
    <xf numFmtId="169" fontId="51" fillId="6" borderId="2" xfId="4" applyNumberFormat="1" applyFont="1" applyFill="1" applyBorder="1" applyAlignment="1">
      <alignment horizontal="right" vertical="center"/>
    </xf>
    <xf numFmtId="0" fontId="51" fillId="0" borderId="2" xfId="0" applyFont="1" applyBorder="1" applyAlignment="1">
      <alignment horizontal="left" vertical="center" wrapText="1" indent="1"/>
    </xf>
    <xf numFmtId="0" fontId="113" fillId="0" borderId="2" xfId="0" applyFont="1" applyBorder="1" applyAlignment="1">
      <alignment horizontal="left" vertical="center" wrapText="1" indent="1"/>
    </xf>
    <xf numFmtId="14" fontId="22" fillId="2" borderId="6" xfId="0" applyNumberFormat="1" applyFont="1" applyFill="1" applyBorder="1" applyAlignment="1">
      <alignment horizontal="right" vertical="center" wrapText="1"/>
    </xf>
    <xf numFmtId="0" fontId="14" fillId="2" borderId="2" xfId="0" applyFont="1" applyFill="1" applyBorder="1" applyAlignment="1">
      <alignment horizontal="left" vertical="center" indent="3"/>
    </xf>
    <xf numFmtId="169" fontId="111" fillId="2" borderId="2" xfId="0" applyNumberFormat="1" applyFont="1" applyFill="1" applyBorder="1" applyAlignment="1">
      <alignment vertical="center"/>
    </xf>
    <xf numFmtId="0" fontId="4" fillId="2" borderId="2"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115" fillId="0" borderId="0" xfId="0" applyFont="1" applyAlignment="1">
      <alignment vertical="center"/>
    </xf>
    <xf numFmtId="0" fontId="14" fillId="0" borderId="2" xfId="0" applyFont="1" applyBorder="1" applyAlignment="1">
      <alignment horizontal="center" vertical="center" wrapText="1"/>
    </xf>
    <xf numFmtId="3" fontId="7" fillId="0" borderId="2" xfId="0" applyNumberFormat="1" applyFont="1" applyFill="1" applyBorder="1" applyAlignment="1">
      <alignment horizontal="center" vertical="center"/>
    </xf>
    <xf numFmtId="165" fontId="20" fillId="0" borderId="2" xfId="11" applyNumberFormat="1" applyFont="1" applyFill="1" applyBorder="1" applyAlignment="1">
      <alignment horizontal="center" vertical="center"/>
    </xf>
    <xf numFmtId="0" fontId="44" fillId="10" borderId="2" xfId="0" applyFont="1" applyFill="1" applyBorder="1" applyAlignment="1">
      <alignment horizontal="center" vertical="center" wrapText="1"/>
    </xf>
    <xf numFmtId="0" fontId="12" fillId="10" borderId="2" xfId="0" applyFont="1" applyFill="1" applyBorder="1" applyAlignment="1">
      <alignment horizontal="center" vertical="center"/>
    </xf>
    <xf numFmtId="0" fontId="14" fillId="0" borderId="2" xfId="0" applyFont="1" applyBorder="1" applyAlignment="1">
      <alignment horizontal="center" vertical="center" wrapText="1"/>
    </xf>
    <xf numFmtId="0" fontId="12" fillId="10" borderId="2" xfId="0" applyFont="1" applyFill="1" applyBorder="1" applyAlignment="1">
      <alignment horizontal="center" vertical="center"/>
    </xf>
    <xf numFmtId="0" fontId="12" fillId="12" borderId="2" xfId="0" applyFont="1" applyFill="1" applyBorder="1" applyAlignment="1">
      <alignment vertical="center"/>
    </xf>
    <xf numFmtId="0" fontId="92" fillId="2" borderId="1" xfId="0" applyFont="1" applyFill="1" applyBorder="1" applyAlignment="1"/>
    <xf numFmtId="0" fontId="87" fillId="0" borderId="2" xfId="0" applyFont="1" applyBorder="1" applyAlignment="1">
      <alignment horizontal="center" vertical="center"/>
    </xf>
    <xf numFmtId="0" fontId="117" fillId="0" borderId="2" xfId="0" applyFont="1" applyBorder="1" applyAlignment="1">
      <alignment horizontal="center" vertical="center"/>
    </xf>
    <xf numFmtId="0" fontId="90" fillId="0" borderId="2" xfId="0" applyFont="1" applyBorder="1" applyAlignment="1">
      <alignment horizontal="center" vertical="center"/>
    </xf>
    <xf numFmtId="4" fontId="45" fillId="15" borderId="2" xfId="0" applyNumberFormat="1" applyFont="1" applyFill="1" applyBorder="1" applyAlignment="1">
      <alignment horizontal="right" vertical="center"/>
    </xf>
    <xf numFmtId="169" fontId="119" fillId="11" borderId="2" xfId="0" applyNumberFormat="1" applyFont="1" applyFill="1" applyBorder="1" applyAlignment="1">
      <alignment vertical="center"/>
    </xf>
    <xf numFmtId="169" fontId="45" fillId="11" borderId="2" xfId="0" applyNumberFormat="1" applyFont="1" applyFill="1" applyBorder="1" applyAlignment="1">
      <alignment vertical="center"/>
    </xf>
    <xf numFmtId="0" fontId="14" fillId="0" borderId="2" xfId="0" applyFont="1" applyBorder="1" applyAlignment="1">
      <alignment horizontal="center" vertical="center" wrapText="1"/>
    </xf>
    <xf numFmtId="3" fontId="10" fillId="0" borderId="2" xfId="0" applyNumberFormat="1" applyFont="1" applyBorder="1" applyAlignment="1">
      <alignment horizontal="center" vertical="center"/>
    </xf>
    <xf numFmtId="3" fontId="112"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3" fontId="14" fillId="0" borderId="0" xfId="0" applyNumberFormat="1" applyFont="1" applyBorder="1" applyAlignment="1">
      <alignment horizontal="center" vertical="center"/>
    </xf>
    <xf numFmtId="0" fontId="14" fillId="0" borderId="0" xfId="0" applyFont="1" applyAlignment="1">
      <alignment horizontal="left" vertical="center" indent="4"/>
    </xf>
    <xf numFmtId="0" fontId="4" fillId="0" borderId="2" xfId="0" applyFont="1" applyBorder="1" applyAlignment="1">
      <alignment horizontal="left" vertical="center" wrapText="1" indent="1"/>
    </xf>
    <xf numFmtId="0" fontId="10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vertical="center" wrapText="1"/>
    </xf>
    <xf numFmtId="4" fontId="2" fillId="8" borderId="2" xfId="0" applyNumberFormat="1" applyFont="1" applyFill="1" applyBorder="1" applyAlignment="1">
      <alignment vertical="center" wrapText="1"/>
    </xf>
    <xf numFmtId="0" fontId="10" fillId="0" borderId="2" xfId="0" applyFont="1" applyBorder="1" applyAlignment="1">
      <alignment horizontal="center" vertical="center"/>
    </xf>
    <xf numFmtId="3" fontId="108" fillId="12" borderId="2" xfId="0" applyNumberFormat="1" applyFont="1" applyFill="1" applyBorder="1" applyAlignment="1">
      <alignment horizontal="center" vertical="center"/>
    </xf>
    <xf numFmtId="43" fontId="122" fillId="0" borderId="0" xfId="1" applyFont="1" applyAlignment="1">
      <alignment vertical="center"/>
    </xf>
    <xf numFmtId="43" fontId="122" fillId="12" borderId="0" xfId="1" applyFont="1" applyFill="1" applyAlignment="1">
      <alignment vertical="center"/>
    </xf>
    <xf numFmtId="43" fontId="32" fillId="12" borderId="0" xfId="1" applyFont="1" applyFill="1" applyAlignment="1">
      <alignment vertical="center"/>
    </xf>
    <xf numFmtId="10" fontId="97" fillId="2" borderId="2" xfId="0" applyNumberFormat="1" applyFont="1" applyFill="1" applyBorder="1" applyAlignment="1">
      <alignment horizontal="center" vertical="center"/>
    </xf>
    <xf numFmtId="0" fontId="23" fillId="0" borderId="2" xfId="1" applyNumberFormat="1" applyFont="1" applyFill="1" applyBorder="1" applyAlignment="1">
      <alignment vertical="center"/>
    </xf>
    <xf numFmtId="1" fontId="23" fillId="0" borderId="2" xfId="1" applyNumberFormat="1" applyFont="1" applyFill="1" applyBorder="1" applyAlignment="1">
      <alignment horizontal="center" vertical="center"/>
    </xf>
    <xf numFmtId="166" fontId="7" fillId="0" borderId="2" xfId="1" applyNumberFormat="1" applyFont="1" applyFill="1" applyBorder="1" applyAlignment="1">
      <alignment vertical="center"/>
    </xf>
    <xf numFmtId="171" fontId="7" fillId="0" borderId="2" xfId="1" applyNumberFormat="1" applyFont="1" applyFill="1" applyBorder="1" applyAlignment="1">
      <alignment horizontal="center" vertical="center"/>
    </xf>
    <xf numFmtId="4" fontId="81" fillId="0" borderId="2" xfId="0" applyNumberFormat="1" applyFont="1" applyFill="1" applyBorder="1" applyAlignment="1">
      <alignment vertical="center"/>
    </xf>
    <xf numFmtId="0" fontId="12" fillId="0" borderId="2" xfId="0" applyFont="1" applyFill="1" applyBorder="1" applyAlignment="1">
      <alignment vertical="center"/>
    </xf>
    <xf numFmtId="2" fontId="82" fillId="0" borderId="2" xfId="4" applyNumberFormat="1" applyFont="1" applyFill="1" applyBorder="1" applyAlignment="1">
      <alignment vertical="center" wrapText="1"/>
    </xf>
    <xf numFmtId="2" fontId="36" fillId="0" borderId="2" xfId="4" applyNumberFormat="1" applyFont="1" applyFill="1" applyBorder="1" applyAlignment="1">
      <alignment vertical="center" wrapText="1"/>
    </xf>
    <xf numFmtId="2" fontId="20" fillId="0" borderId="2" xfId="4" applyNumberFormat="1" applyFont="1" applyFill="1" applyBorder="1" applyAlignment="1">
      <alignment vertical="center"/>
    </xf>
    <xf numFmtId="0" fontId="12" fillId="0" borderId="0" xfId="0" applyFont="1" applyFill="1" applyAlignment="1">
      <alignment horizontal="center" vertical="center" wrapText="1"/>
    </xf>
    <xf numFmtId="0" fontId="14" fillId="0" borderId="0" xfId="0" applyFont="1" applyFill="1" applyAlignment="1">
      <alignment vertical="center"/>
    </xf>
    <xf numFmtId="0" fontId="71" fillId="0" borderId="0" xfId="0" applyFont="1" applyFill="1" applyAlignment="1">
      <alignment vertical="center"/>
    </xf>
    <xf numFmtId="0" fontId="105" fillId="0" borderId="0" xfId="0" applyFont="1" applyFill="1" applyAlignment="1">
      <alignment vertical="center"/>
    </xf>
    <xf numFmtId="0" fontId="106" fillId="0" borderId="0" xfId="4" applyFont="1" applyFill="1" applyAlignment="1">
      <alignment vertical="center"/>
    </xf>
    <xf numFmtId="0" fontId="107" fillId="0" borderId="0" xfId="0" applyFont="1" applyFill="1" applyAlignment="1">
      <alignment vertical="center"/>
    </xf>
    <xf numFmtId="0" fontId="108" fillId="0" borderId="0" xfId="0" applyFont="1" applyFill="1" applyAlignment="1">
      <alignment vertical="center"/>
    </xf>
    <xf numFmtId="0" fontId="14" fillId="2" borderId="0" xfId="0" applyFont="1" applyFill="1" applyBorder="1" applyAlignment="1">
      <alignment horizontal="left" vertical="center" wrapText="1" indent="4"/>
    </xf>
    <xf numFmtId="170" fontId="10" fillId="0" borderId="0" xfId="0" applyNumberFormat="1" applyFont="1" applyBorder="1" applyAlignment="1">
      <alignment horizontal="right" vertical="center"/>
    </xf>
    <xf numFmtId="0" fontId="7" fillId="0" borderId="2" xfId="0" applyFont="1" applyBorder="1" applyAlignment="1">
      <alignment horizontal="center" vertical="center" wrapText="1"/>
    </xf>
    <xf numFmtId="0" fontId="3" fillId="2" borderId="0" xfId="0" applyFont="1" applyFill="1" applyBorder="1" applyAlignment="1">
      <alignment horizontal="right" vertical="top"/>
    </xf>
    <xf numFmtId="170" fontId="105" fillId="3" borderId="0" xfId="0" applyNumberFormat="1" applyFont="1" applyFill="1" applyBorder="1" applyAlignment="1">
      <alignment horizontal="right" vertical="top"/>
    </xf>
    <xf numFmtId="170" fontId="80" fillId="3" borderId="0" xfId="0" applyNumberFormat="1" applyFont="1" applyFill="1" applyBorder="1" applyAlignment="1">
      <alignment horizontal="right" vertical="top"/>
    </xf>
    <xf numFmtId="170" fontId="23" fillId="3" borderId="0" xfId="0" applyNumberFormat="1" applyFont="1" applyFill="1" applyBorder="1" applyAlignment="1">
      <alignment horizontal="right" vertical="top"/>
    </xf>
    <xf numFmtId="165" fontId="12" fillId="0" borderId="2" xfId="0" applyNumberFormat="1" applyFont="1" applyFill="1" applyBorder="1" applyAlignment="1">
      <alignment horizontal="center" wrapText="1"/>
    </xf>
    <xf numFmtId="165" fontId="52" fillId="0" borderId="2" xfId="0" applyNumberFormat="1" applyFont="1" applyFill="1" applyBorder="1" applyAlignment="1">
      <alignment horizontal="center" wrapText="1"/>
    </xf>
    <xf numFmtId="165" fontId="44" fillId="0" borderId="2" xfId="0" applyNumberFormat="1" applyFont="1" applyFill="1" applyBorder="1" applyAlignment="1">
      <alignment horizontal="center" wrapText="1"/>
    </xf>
    <xf numFmtId="0" fontId="124" fillId="3" borderId="11" xfId="4" applyFont="1" applyFill="1" applyBorder="1" applyAlignment="1">
      <alignment horizontal="center" wrapText="1"/>
    </xf>
    <xf numFmtId="0" fontId="40" fillId="3" borderId="11" xfId="4" applyFont="1" applyFill="1" applyBorder="1" applyAlignment="1">
      <alignment horizontal="center" wrapText="1"/>
    </xf>
    <xf numFmtId="0" fontId="67" fillId="3" borderId="2" xfId="0" applyFont="1" applyFill="1" applyBorder="1" applyAlignment="1">
      <alignment horizontal="center" vertical="center" wrapText="1"/>
    </xf>
    <xf numFmtId="0" fontId="86" fillId="18" borderId="2" xfId="0" applyFont="1" applyFill="1" applyBorder="1" applyAlignment="1">
      <alignment horizontal="center" vertical="center" wrapText="1"/>
    </xf>
    <xf numFmtId="0" fontId="116" fillId="7" borderId="0" xfId="0" applyFont="1" applyFill="1" applyAlignment="1">
      <alignment vertical="center" wrapText="1"/>
    </xf>
    <xf numFmtId="165" fontId="14" fillId="7" borderId="2" xfId="0" applyNumberFormat="1" applyFont="1" applyFill="1" applyBorder="1" applyAlignment="1">
      <alignment vertical="center"/>
    </xf>
    <xf numFmtId="4" fontId="80" fillId="7" borderId="2" xfId="0" applyNumberFormat="1" applyFont="1" applyFill="1" applyBorder="1" applyAlignment="1">
      <alignment vertical="center"/>
    </xf>
    <xf numFmtId="4" fontId="81" fillId="7" borderId="2" xfId="0" applyNumberFormat="1" applyFont="1" applyFill="1" applyBorder="1" applyAlignment="1">
      <alignment vertical="center"/>
    </xf>
    <xf numFmtId="4" fontId="123" fillId="7" borderId="2" xfId="0" applyNumberFormat="1" applyFont="1" applyFill="1" applyBorder="1" applyAlignment="1">
      <alignment vertical="center"/>
    </xf>
    <xf numFmtId="0" fontId="72" fillId="12" borderId="0" xfId="0" applyFont="1" applyFill="1" applyAlignment="1">
      <alignment horizontal="left" vertical="center" wrapText="1"/>
    </xf>
    <xf numFmtId="0" fontId="116" fillId="7" borderId="0" xfId="0" applyFont="1" applyFill="1" applyAlignment="1">
      <alignment horizontal="center" vertical="center" wrapText="1"/>
    </xf>
    <xf numFmtId="0" fontId="20" fillId="0" borderId="0" xfId="0" applyFont="1" applyFill="1" applyAlignment="1">
      <alignment horizontal="left" vertical="center" wrapText="1"/>
    </xf>
    <xf numFmtId="0" fontId="24" fillId="0" borderId="0"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165" fontId="20" fillId="0" borderId="2" xfId="11" applyNumberFormat="1" applyFont="1" applyFill="1" applyBorder="1" applyAlignment="1">
      <alignment horizontal="center" vertical="center"/>
    </xf>
    <xf numFmtId="165" fontId="23" fillId="5" borderId="2" xfId="0" applyNumberFormat="1" applyFont="1" applyFill="1" applyBorder="1" applyAlignment="1">
      <alignment horizontal="center" vertical="center"/>
    </xf>
    <xf numFmtId="165" fontId="23" fillId="0" borderId="2"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65" fontId="23" fillId="14"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45" fillId="2" borderId="1" xfId="0" applyFont="1" applyFill="1" applyBorder="1" applyAlignment="1">
      <alignment horizontal="center" vertical="center" wrapText="1"/>
    </xf>
    <xf numFmtId="0" fontId="10" fillId="2" borderId="2" xfId="0" applyFont="1" applyFill="1" applyBorder="1" applyAlignment="1">
      <alignment horizontal="left" vertical="center"/>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16" borderId="3" xfId="0" applyFont="1" applyFill="1" applyBorder="1" applyAlignment="1">
      <alignment horizontal="left" vertical="center" wrapText="1"/>
    </xf>
    <xf numFmtId="0" fontId="10" fillId="16" borderId="5" xfId="0" applyFont="1" applyFill="1" applyBorder="1" applyAlignment="1">
      <alignment horizontal="left" vertical="center" wrapText="1"/>
    </xf>
    <xf numFmtId="0" fontId="10" fillId="17" borderId="3" xfId="0" applyFont="1" applyFill="1" applyBorder="1" applyAlignment="1">
      <alignment horizontal="left" vertical="center" wrapText="1"/>
    </xf>
    <xf numFmtId="0" fontId="10" fillId="17" borderId="5" xfId="0" applyFont="1" applyFill="1" applyBorder="1" applyAlignment="1">
      <alignment horizontal="left" vertical="center" wrapText="1"/>
    </xf>
    <xf numFmtId="0" fontId="14" fillId="2" borderId="3" xfId="0" applyFont="1" applyFill="1" applyBorder="1" applyAlignment="1">
      <alignment horizontal="left" vertical="center" wrapText="1" indent="3"/>
    </xf>
    <xf numFmtId="0" fontId="14" fillId="2" borderId="5" xfId="0" applyFont="1" applyFill="1" applyBorder="1" applyAlignment="1">
      <alignment horizontal="left" vertical="center" wrapText="1" indent="3"/>
    </xf>
    <xf numFmtId="0" fontId="10" fillId="18" borderId="3" xfId="0" applyFont="1" applyFill="1" applyBorder="1" applyAlignment="1">
      <alignment horizontal="left" vertical="center" wrapText="1"/>
    </xf>
    <xf numFmtId="0" fontId="10" fillId="18" borderId="5" xfId="0" applyFont="1" applyFill="1" applyBorder="1" applyAlignment="1">
      <alignment horizontal="left" vertical="center" wrapText="1"/>
    </xf>
    <xf numFmtId="0" fontId="14" fillId="2" borderId="2" xfId="0" applyFont="1" applyFill="1" applyBorder="1" applyAlignment="1">
      <alignment horizontal="left" vertical="center" indent="1"/>
    </xf>
    <xf numFmtId="0" fontId="44" fillId="11" borderId="3"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10" fillId="19" borderId="2" xfId="0" applyFont="1" applyFill="1" applyBorder="1" applyAlignment="1">
      <alignment horizontal="left" vertical="center"/>
    </xf>
    <xf numFmtId="0" fontId="14" fillId="2" borderId="2" xfId="0" applyFont="1" applyFill="1" applyBorder="1" applyAlignment="1">
      <alignment horizontal="left" vertical="center" wrapText="1" indent="3"/>
    </xf>
    <xf numFmtId="0" fontId="14" fillId="2" borderId="3" xfId="0" applyFont="1" applyFill="1" applyBorder="1" applyAlignment="1">
      <alignment horizontal="left" vertical="center" wrapText="1" indent="4"/>
    </xf>
    <xf numFmtId="0" fontId="14" fillId="2" borderId="5" xfId="0" applyFont="1" applyFill="1" applyBorder="1" applyAlignment="1">
      <alignment horizontal="left" vertical="center" wrapText="1" indent="4"/>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2" fillId="2" borderId="2" xfId="0" applyFont="1" applyFill="1" applyBorder="1" applyAlignment="1">
      <alignment horizontal="left" vertical="center"/>
    </xf>
    <xf numFmtId="0" fontId="2" fillId="15" borderId="5" xfId="0" applyFont="1" applyFill="1" applyBorder="1" applyAlignment="1">
      <alignment horizontal="center" vertical="center" wrapText="1"/>
    </xf>
    <xf numFmtId="0" fontId="12" fillId="0" borderId="2" xfId="0" applyFont="1" applyFill="1" applyBorder="1" applyAlignment="1">
      <alignment vertical="center"/>
    </xf>
    <xf numFmtId="0" fontId="14" fillId="2" borderId="2" xfId="0" applyFont="1" applyFill="1" applyBorder="1" applyAlignment="1">
      <alignment horizontal="center" vertical="center"/>
    </xf>
    <xf numFmtId="0" fontId="10" fillId="15" borderId="2" xfId="0" applyFont="1" applyFill="1" applyBorder="1" applyAlignment="1">
      <alignment horizontal="left" vertical="center" indent="1"/>
    </xf>
    <xf numFmtId="0" fontId="104" fillId="2" borderId="6" xfId="0" applyFont="1" applyFill="1" applyBorder="1" applyAlignment="1">
      <alignment horizontal="center" vertical="center" wrapText="1"/>
    </xf>
    <xf numFmtId="0" fontId="104" fillId="2" borderId="7"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119" fillId="6" borderId="2" xfId="6" applyFont="1" applyFill="1" applyBorder="1" applyAlignment="1">
      <alignment horizontal="center" wrapText="1"/>
    </xf>
    <xf numFmtId="0" fontId="45" fillId="6" borderId="2" xfId="6" applyFont="1" applyFill="1" applyBorder="1" applyAlignment="1">
      <alignment horizontal="center" wrapText="1"/>
    </xf>
    <xf numFmtId="0" fontId="12" fillId="2" borderId="2"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23" fillId="6" borderId="2" xfId="6" applyFont="1" applyFill="1" applyBorder="1" applyAlignment="1">
      <alignment horizontal="center" vertical="center" wrapText="1"/>
    </xf>
    <xf numFmtId="0" fontId="23" fillId="6" borderId="2" xfId="6" applyFont="1" applyFill="1" applyBorder="1" applyAlignment="1">
      <alignment horizontal="center" wrapText="1"/>
    </xf>
    <xf numFmtId="0" fontId="45" fillId="15" borderId="2" xfId="0" applyFont="1" applyFill="1" applyBorder="1" applyAlignment="1">
      <alignment horizontal="center" vertical="center" wrapText="1"/>
    </xf>
    <xf numFmtId="0" fontId="23" fillId="11" borderId="2" xfId="4" applyFont="1" applyFill="1" applyBorder="1" applyAlignment="1">
      <alignment horizontal="center" vertical="center"/>
    </xf>
    <xf numFmtId="0" fontId="10" fillId="5" borderId="3"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95" fillId="0" borderId="3" xfId="0" applyFont="1" applyBorder="1" applyAlignment="1">
      <alignment horizontal="center" vertical="center"/>
    </xf>
    <xf numFmtId="0" fontId="95" fillId="0" borderId="4" xfId="0" applyFont="1" applyBorder="1" applyAlignment="1">
      <alignment horizontal="center" vertical="center"/>
    </xf>
    <xf numFmtId="0" fontId="95" fillId="0" borderId="5" xfId="0" applyFont="1" applyBorder="1" applyAlignment="1">
      <alignment horizontal="center" vertical="center"/>
    </xf>
    <xf numFmtId="0" fontId="44" fillId="10" borderId="2" xfId="0" applyFont="1" applyFill="1" applyBorder="1" applyAlignment="1">
      <alignment horizontal="center" vertical="center" wrapText="1"/>
    </xf>
    <xf numFmtId="0" fontId="10" fillId="8" borderId="2"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95" fillId="0" borderId="2" xfId="0" applyFont="1" applyBorder="1" applyAlignment="1">
      <alignment horizontal="center" vertical="center"/>
    </xf>
    <xf numFmtId="0" fontId="10" fillId="8" borderId="3"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24" fillId="10" borderId="2" xfId="4" applyFont="1" applyFill="1" applyBorder="1" applyAlignment="1">
      <alignment horizontal="center" vertical="center" wrapText="1"/>
    </xf>
    <xf numFmtId="0" fontId="76" fillId="8" borderId="2" xfId="4" applyFont="1" applyFill="1" applyBorder="1" applyAlignment="1">
      <alignment horizontal="center" vertical="center" wrapText="1"/>
    </xf>
    <xf numFmtId="0" fontId="24" fillId="9" borderId="2" xfId="4" applyFont="1" applyFill="1" applyBorder="1" applyAlignment="1">
      <alignment horizontal="center" vertical="center" wrapText="1"/>
    </xf>
    <xf numFmtId="0" fontId="83" fillId="6" borderId="2" xfId="4" applyFont="1" applyFill="1" applyBorder="1" applyAlignment="1">
      <alignment horizontal="left" vertical="center" wrapText="1"/>
    </xf>
    <xf numFmtId="0" fontId="83" fillId="6" borderId="6" xfId="4" applyFont="1" applyFill="1" applyBorder="1" applyAlignment="1">
      <alignment horizontal="left" vertical="center" wrapText="1"/>
    </xf>
    <xf numFmtId="0" fontId="83" fillId="6" borderId="7" xfId="4" applyFont="1" applyFill="1" applyBorder="1" applyAlignment="1">
      <alignment horizontal="left" vertical="center" wrapText="1"/>
    </xf>
    <xf numFmtId="0" fontId="83" fillId="6" borderId="8" xfId="4" applyFont="1" applyFill="1" applyBorder="1" applyAlignment="1">
      <alignment horizontal="left" vertical="center" wrapText="1"/>
    </xf>
    <xf numFmtId="0" fontId="83" fillId="6" borderId="6" xfId="4" applyFont="1" applyFill="1" applyBorder="1" applyAlignment="1">
      <alignment horizontal="center" vertical="center" wrapText="1"/>
    </xf>
    <xf numFmtId="0" fontId="83" fillId="6" borderId="8" xfId="4" applyFont="1" applyFill="1" applyBorder="1" applyAlignment="1">
      <alignment horizontal="center" vertical="center" wrapText="1"/>
    </xf>
    <xf numFmtId="0" fontId="83" fillId="6" borderId="16" xfId="4" applyFont="1" applyFill="1" applyBorder="1" applyAlignment="1">
      <alignment horizontal="center" vertical="center" wrapText="1"/>
    </xf>
    <xf numFmtId="0" fontId="83" fillId="6" borderId="17" xfId="4" applyFont="1" applyFill="1" applyBorder="1" applyAlignment="1">
      <alignment horizontal="center" vertical="center" wrapText="1"/>
    </xf>
    <xf numFmtId="0" fontId="83" fillId="6" borderId="7" xfId="4" applyFont="1" applyFill="1" applyBorder="1" applyAlignment="1">
      <alignment horizontal="center" vertical="center" wrapText="1"/>
    </xf>
    <xf numFmtId="0" fontId="19" fillId="8" borderId="2" xfId="4" applyFont="1" applyFill="1" applyBorder="1" applyAlignment="1">
      <alignment horizontal="center" vertical="center"/>
    </xf>
    <xf numFmtId="0" fontId="58" fillId="8" borderId="2" xfId="0" applyFont="1" applyFill="1" applyBorder="1" applyAlignment="1">
      <alignment horizontal="center" vertical="center" wrapText="1"/>
    </xf>
    <xf numFmtId="0" fontId="23" fillId="8" borderId="3" xfId="4" applyFont="1" applyFill="1" applyBorder="1" applyAlignment="1">
      <alignment horizontal="center" vertical="center" wrapText="1"/>
    </xf>
    <xf numFmtId="0" fontId="23" fillId="8" borderId="5" xfId="4" applyFont="1" applyFill="1" applyBorder="1" applyAlignment="1">
      <alignment horizontal="center" vertical="center" wrapText="1"/>
    </xf>
    <xf numFmtId="0" fontId="76" fillId="8" borderId="2" xfId="4" applyFont="1" applyFill="1" applyBorder="1" applyAlignment="1">
      <alignment horizontal="center" vertical="center"/>
    </xf>
    <xf numFmtId="0" fontId="50" fillId="12" borderId="2" xfId="4" applyFont="1" applyFill="1" applyBorder="1" applyAlignment="1">
      <alignment horizontal="center" vertical="center" wrapText="1"/>
    </xf>
    <xf numFmtId="0" fontId="39" fillId="8" borderId="2" xfId="4" applyFont="1" applyFill="1" applyBorder="1" applyAlignment="1">
      <alignment horizontal="center" wrapText="1"/>
    </xf>
    <xf numFmtId="0" fontId="8" fillId="6" borderId="2" xfId="4" applyFont="1" applyFill="1" applyBorder="1" applyAlignment="1">
      <alignment horizontal="center" vertical="center" wrapText="1"/>
    </xf>
    <xf numFmtId="0" fontId="8" fillId="8" borderId="2" xfId="4" applyFont="1" applyFill="1" applyBorder="1" applyAlignment="1">
      <alignment horizontal="center" wrapText="1"/>
    </xf>
    <xf numFmtId="0" fontId="6" fillId="8" borderId="2" xfId="4" applyFont="1" applyFill="1" applyBorder="1" applyAlignment="1">
      <alignment horizontal="center" wrapText="1"/>
    </xf>
    <xf numFmtId="0" fontId="20" fillId="6" borderId="3" xfId="4" applyFont="1" applyFill="1" applyBorder="1" applyAlignment="1">
      <alignment horizontal="center" vertical="center"/>
    </xf>
    <xf numFmtId="0" fontId="20" fillId="6" borderId="4" xfId="4" applyFont="1" applyFill="1" applyBorder="1" applyAlignment="1">
      <alignment horizontal="center" vertical="center"/>
    </xf>
    <xf numFmtId="0" fontId="20" fillId="6" borderId="5" xfId="4" applyFont="1" applyFill="1" applyBorder="1" applyAlignment="1">
      <alignment horizontal="center" vertical="center"/>
    </xf>
    <xf numFmtId="0" fontId="23" fillId="0" borderId="0" xfId="0" applyFont="1" applyAlignment="1">
      <alignment horizontal="left" vertical="top" wrapText="1"/>
    </xf>
    <xf numFmtId="0" fontId="12" fillId="10" borderId="2" xfId="0" applyFont="1" applyFill="1" applyBorder="1" applyAlignment="1">
      <alignment horizontal="center" vertical="center"/>
    </xf>
    <xf numFmtId="0" fontId="24" fillId="10" borderId="3" xfId="4" applyFont="1" applyFill="1" applyBorder="1" applyAlignment="1">
      <alignment horizontal="center" vertical="center" wrapText="1"/>
    </xf>
    <xf numFmtId="0" fontId="24" fillId="10" borderId="5" xfId="4" applyFont="1" applyFill="1" applyBorder="1" applyAlignment="1">
      <alignment horizontal="center" vertical="center" wrapText="1"/>
    </xf>
    <xf numFmtId="0" fontId="76" fillId="8" borderId="3" xfId="4" applyFont="1" applyFill="1" applyBorder="1" applyAlignment="1">
      <alignment horizontal="center" vertical="center" wrapText="1"/>
    </xf>
    <xf numFmtId="0" fontId="76" fillId="8" borderId="5" xfId="4" applyFont="1" applyFill="1" applyBorder="1" applyAlignment="1">
      <alignment horizontal="center" vertical="center" wrapText="1"/>
    </xf>
    <xf numFmtId="0" fontId="24" fillId="9" borderId="3" xfId="4" applyFont="1" applyFill="1" applyBorder="1" applyAlignment="1">
      <alignment horizontal="center" vertical="center" wrapText="1"/>
    </xf>
    <xf numFmtId="0" fontId="24" fillId="9" borderId="5" xfId="4" applyFont="1" applyFill="1" applyBorder="1" applyAlignment="1">
      <alignment horizontal="center" vertical="center" wrapText="1"/>
    </xf>
    <xf numFmtId="0" fontId="26" fillId="6" borderId="13" xfId="4" applyFont="1" applyFill="1" applyBorder="1" applyAlignment="1">
      <alignment horizontal="left" vertical="center" wrapText="1"/>
    </xf>
    <xf numFmtId="0" fontId="68" fillId="6" borderId="3" xfId="4" applyFont="1" applyFill="1" applyBorder="1" applyAlignment="1">
      <alignment horizontal="center" vertical="center" wrapText="1"/>
    </xf>
    <xf numFmtId="0" fontId="68" fillId="6" borderId="4" xfId="4" applyFont="1" applyFill="1" applyBorder="1" applyAlignment="1">
      <alignment horizontal="center" vertical="center" wrapText="1"/>
    </xf>
    <xf numFmtId="0" fontId="68" fillId="6" borderId="5" xfId="4" applyFont="1" applyFill="1" applyBorder="1" applyAlignment="1">
      <alignment horizontal="center" vertical="center" wrapText="1"/>
    </xf>
    <xf numFmtId="0" fontId="76" fillId="8" borderId="3" xfId="4" applyFont="1" applyFill="1" applyBorder="1" applyAlignment="1">
      <alignment horizontal="center" vertical="center"/>
    </xf>
    <xf numFmtId="0" fontId="76" fillId="8" borderId="5" xfId="4" applyFont="1" applyFill="1" applyBorder="1" applyAlignment="1">
      <alignment horizontal="center" vertical="center"/>
    </xf>
    <xf numFmtId="0" fontId="55"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0" fontId="23" fillId="8" borderId="3" xfId="4" applyFont="1" applyFill="1" applyBorder="1" applyAlignment="1">
      <alignment horizontal="center" vertical="center"/>
    </xf>
    <xf numFmtId="0" fontId="23" fillId="8" borderId="5" xfId="4" applyFont="1" applyFill="1" applyBorder="1" applyAlignment="1">
      <alignment horizontal="center" vertical="center"/>
    </xf>
    <xf numFmtId="0" fontId="14" fillId="7" borderId="11" xfId="6" applyFont="1" applyFill="1" applyBorder="1" applyAlignment="1">
      <alignment horizontal="center" vertical="center"/>
    </xf>
    <xf numFmtId="0" fontId="86" fillId="6" borderId="10" xfId="3" applyFont="1" applyFill="1" applyBorder="1" applyAlignment="1">
      <alignment horizontal="center" vertical="center" wrapText="1"/>
    </xf>
    <xf numFmtId="0" fontId="14" fillId="7" borderId="0" xfId="6" applyFont="1" applyFill="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5" fillId="0" borderId="1" xfId="0" applyFont="1" applyBorder="1" applyAlignment="1">
      <alignment horizontal="center" vertical="center" wrapText="1"/>
    </xf>
    <xf numFmtId="0" fontId="93" fillId="0" borderId="1" xfId="0" applyFont="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48" fillId="5" borderId="3" xfId="0" applyFont="1" applyFill="1" applyBorder="1" applyAlignment="1">
      <alignment horizontal="center" vertical="center"/>
    </xf>
    <xf numFmtId="0" fontId="48" fillId="5" borderId="5" xfId="0" applyFont="1" applyFill="1" applyBorder="1" applyAlignment="1">
      <alignment horizontal="center" vertical="center"/>
    </xf>
    <xf numFmtId="0" fontId="44" fillId="9" borderId="3" xfId="0" applyFont="1" applyFill="1" applyBorder="1" applyAlignment="1">
      <alignment horizontal="center" vertical="center" wrapText="1"/>
    </xf>
    <xf numFmtId="0" fontId="44" fillId="9"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4" fillId="3" borderId="2" xfId="0" applyFont="1" applyFill="1" applyBorder="1" applyAlignment="1">
      <alignment horizontal="center" vertical="center"/>
    </xf>
    <xf numFmtId="0" fontId="29" fillId="3" borderId="2"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165" fontId="14" fillId="0" borderId="3" xfId="0" applyNumberFormat="1" applyFont="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09"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86" fillId="18" borderId="2"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center" wrapText="1"/>
    </xf>
    <xf numFmtId="0" fontId="23" fillId="0" borderId="0" xfId="0" applyFont="1" applyAlignment="1">
      <alignment horizontal="left" vertical="center" wrapText="1"/>
    </xf>
  </cellXfs>
  <cellStyles count="15">
    <cellStyle name="Comma" xfId="1" builtinId="3"/>
    <cellStyle name="Comma 16" xfId="7" xr:uid="{00000000-0005-0000-0000-000001000000}"/>
    <cellStyle name="Comma 2" xfId="8" xr:uid="{00000000-0005-0000-0000-000002000000}"/>
    <cellStyle name="Comma 2 3" xfId="9" xr:uid="{00000000-0005-0000-0000-000003000000}"/>
    <cellStyle name="Comma 2 3 8" xfId="11" xr:uid="{00000000-0005-0000-0000-000004000000}"/>
    <cellStyle name="Normal" xfId="0" builtinId="0"/>
    <cellStyle name="Normal 15" xfId="3" xr:uid="{00000000-0005-0000-0000-000007000000}"/>
    <cellStyle name="Normal 17" xfId="6" xr:uid="{00000000-0005-0000-0000-000008000000}"/>
    <cellStyle name="Normal 2 2" xfId="4" xr:uid="{00000000-0005-0000-0000-000009000000}"/>
    <cellStyle name="Normal 3" xfId="12" xr:uid="{00000000-0005-0000-0000-00000A000000}"/>
    <cellStyle name="Normal 5" xfId="13" xr:uid="{00000000-0005-0000-0000-00000B000000}"/>
    <cellStyle name="Normal 6" xfId="2" xr:uid="{00000000-0005-0000-0000-00000C000000}"/>
    <cellStyle name="Normal_Ýöýã ýõ õ¿¿" xfId="14" xr:uid="{00000000-0005-0000-0000-00000D000000}"/>
    <cellStyle name="Percent 14" xfId="10" xr:uid="{00000000-0005-0000-0000-00000E000000}"/>
    <cellStyle name="Percent 2 2" xfId="5" xr:uid="{00000000-0005-0000-0000-00000F000000}"/>
  </cellStyles>
  <dxfs count="0"/>
  <tableStyles count="0" defaultTableStyle="TableStyleMedium2" defaultPivotStyle="PivotStyleLight16"/>
  <colors>
    <mruColors>
      <color rgb="FF8C0000"/>
      <color rgb="FF0000CC"/>
      <color rgb="FFF3FFFF"/>
      <color rgb="FFDCFFFF"/>
      <color rgb="FFFFE18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20"/>
  <sheetViews>
    <sheetView tabSelected="1" zoomScaleNormal="100" workbookViewId="0">
      <pane xSplit="1" ySplit="4" topLeftCell="B5" activePane="bottomRight" state="frozen"/>
      <selection pane="topRight" activeCell="C1" sqref="C1"/>
      <selection pane="bottomLeft" activeCell="A5" sqref="A5"/>
      <selection pane="bottomRight" activeCell="D9" sqref="D9"/>
    </sheetView>
  </sheetViews>
  <sheetFormatPr defaultRowHeight="15" x14ac:dyDescent="0.25"/>
  <cols>
    <col min="1" max="1" width="2.85546875" style="1" customWidth="1"/>
    <col min="2" max="2" width="6.5703125" style="214" customWidth="1"/>
    <col min="3" max="3" width="9.140625" style="214"/>
    <col min="4" max="9" width="9.140625" style="215"/>
    <col min="10" max="16384" width="9.140625" style="1"/>
  </cols>
  <sheetData>
    <row r="1" spans="2:12" ht="46.5" customHeight="1" x14ac:dyDescent="0.25">
      <c r="B1" s="518"/>
      <c r="C1" s="518"/>
      <c r="D1" s="518"/>
      <c r="E1" s="518"/>
      <c r="F1" s="518"/>
      <c r="G1" s="518"/>
      <c r="H1" s="518"/>
      <c r="I1" s="518"/>
      <c r="J1" s="518"/>
      <c r="K1" s="518"/>
      <c r="L1" s="512"/>
    </row>
    <row r="2" spans="2:12" ht="36" customHeight="1" x14ac:dyDescent="0.25">
      <c r="B2" s="213" t="s">
        <v>207</v>
      </c>
    </row>
    <row r="3" spans="2:12" s="55" customFormat="1" ht="14.25" x14ac:dyDescent="0.25">
      <c r="B3" s="517" t="s">
        <v>496</v>
      </c>
      <c r="C3" s="517"/>
      <c r="D3" s="517"/>
      <c r="E3" s="517"/>
      <c r="F3" s="517"/>
      <c r="G3" s="517"/>
      <c r="H3" s="517"/>
      <c r="I3" s="517"/>
      <c r="J3" s="517"/>
      <c r="K3" s="517"/>
    </row>
    <row r="4" spans="2:12" s="55" customFormat="1" ht="24" customHeight="1" x14ac:dyDescent="0.25">
      <c r="B4" s="517"/>
      <c r="C4" s="517"/>
      <c r="D4" s="517"/>
      <c r="E4" s="517"/>
      <c r="F4" s="517"/>
      <c r="G4" s="517"/>
      <c r="H4" s="517"/>
      <c r="I4" s="517"/>
      <c r="J4" s="517"/>
      <c r="K4" s="517"/>
    </row>
    <row r="5" spans="2:12" ht="24" customHeight="1" x14ac:dyDescent="0.25">
      <c r="B5" s="445" t="s">
        <v>453</v>
      </c>
    </row>
    <row r="6" spans="2:12" ht="24" customHeight="1" x14ac:dyDescent="0.25">
      <c r="B6" s="212">
        <v>1</v>
      </c>
      <c r="C6" s="236" t="s">
        <v>454</v>
      </c>
    </row>
    <row r="7" spans="2:12" ht="24" customHeight="1" x14ac:dyDescent="0.25">
      <c r="B7" s="212">
        <f>+B6+1</f>
        <v>2</v>
      </c>
      <c r="C7" s="236" t="s">
        <v>455</v>
      </c>
    </row>
    <row r="8" spans="2:12" ht="24" customHeight="1" x14ac:dyDescent="0.25">
      <c r="B8" s="212">
        <f t="shared" ref="B8:B11" si="0">+B7+1</f>
        <v>3</v>
      </c>
      <c r="C8" s="236" t="s">
        <v>457</v>
      </c>
    </row>
    <row r="9" spans="2:12" ht="24" customHeight="1" x14ac:dyDescent="0.25">
      <c r="B9" s="212">
        <f t="shared" si="0"/>
        <v>4</v>
      </c>
      <c r="C9" s="236" t="s">
        <v>208</v>
      </c>
    </row>
    <row r="10" spans="2:12" ht="24" customHeight="1" x14ac:dyDescent="0.25">
      <c r="B10" s="212">
        <f t="shared" si="0"/>
        <v>5</v>
      </c>
      <c r="C10" s="236" t="s">
        <v>508</v>
      </c>
    </row>
    <row r="11" spans="2:12" ht="24" customHeight="1" x14ac:dyDescent="0.25">
      <c r="B11" s="212">
        <f t="shared" si="0"/>
        <v>6</v>
      </c>
      <c r="C11" s="424" t="s">
        <v>456</v>
      </c>
    </row>
    <row r="12" spans="2:12" ht="24" customHeight="1" x14ac:dyDescent="0.25">
      <c r="B12" s="212"/>
    </row>
    <row r="13" spans="2:12" x14ac:dyDescent="0.25">
      <c r="B13" s="212"/>
    </row>
    <row r="14" spans="2:12" x14ac:dyDescent="0.25">
      <c r="B14" s="212"/>
    </row>
    <row r="15" spans="2:12" x14ac:dyDescent="0.25">
      <c r="E15" s="423"/>
      <c r="F15" s="423"/>
      <c r="G15" s="423"/>
      <c r="H15" s="423"/>
      <c r="I15" s="423"/>
      <c r="J15" s="416"/>
      <c r="K15" s="416"/>
      <c r="L15" s="416"/>
    </row>
    <row r="16" spans="2:12" ht="15.75" x14ac:dyDescent="0.25">
      <c r="C16" s="496"/>
      <c r="D16" s="497"/>
    </row>
    <row r="17" spans="1:14" x14ac:dyDescent="0.25">
      <c r="C17" s="495"/>
      <c r="D17" s="423"/>
      <c r="E17" s="423"/>
      <c r="F17" s="423"/>
      <c r="G17" s="423"/>
      <c r="H17" s="423"/>
      <c r="I17" s="423"/>
      <c r="J17" s="416"/>
      <c r="K17" s="416"/>
      <c r="L17" s="416"/>
      <c r="M17" s="416"/>
      <c r="N17" s="416"/>
    </row>
    <row r="19" spans="1:14" ht="14.25" x14ac:dyDescent="0.25">
      <c r="A19" s="493"/>
      <c r="B19" s="494"/>
      <c r="C19" s="494"/>
      <c r="D19" s="494"/>
      <c r="E19" s="494"/>
      <c r="F19" s="494"/>
      <c r="G19" s="494"/>
      <c r="H19" s="494"/>
      <c r="I19" s="494"/>
      <c r="J19" s="416"/>
      <c r="K19" s="416"/>
      <c r="L19" s="416"/>
      <c r="M19" s="416"/>
    </row>
    <row r="20" spans="1:14" ht="14.25" x14ac:dyDescent="0.25">
      <c r="B20" s="1"/>
      <c r="C20" s="1"/>
      <c r="D20" s="1"/>
      <c r="E20" s="1"/>
      <c r="F20" s="1"/>
      <c r="G20" s="1"/>
      <c r="H20" s="1"/>
      <c r="I20" s="1"/>
    </row>
  </sheetData>
  <mergeCells count="2">
    <mergeCell ref="B3:K4"/>
    <mergeCell ref="B1:K1"/>
  </mergeCells>
  <printOptions horizontalCentered="1"/>
  <pageMargins left="0.9055118110236221" right="0.11811023622047245" top="0.55118110236220474" bottom="0.35433070866141736"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4"/>
  <sheetViews>
    <sheetView topLeftCell="A4" workbookViewId="0">
      <selection activeCell="L64" sqref="L64"/>
    </sheetView>
  </sheetViews>
  <sheetFormatPr defaultRowHeight="12.75" x14ac:dyDescent="0.25"/>
  <cols>
    <col min="1" max="1" width="3.42578125" style="4" customWidth="1"/>
    <col min="2" max="2" width="39.28515625" style="5" customWidth="1"/>
    <col min="3" max="3" width="7.28515625" style="185" customWidth="1"/>
    <col min="4" max="4" width="9.140625" style="63" customWidth="1"/>
    <col min="5" max="15" width="9.140625" style="7"/>
    <col min="16" max="16" width="12.42578125" style="174" customWidth="1"/>
    <col min="17" max="251" width="9.140625" style="7"/>
    <col min="252" max="252" width="3.42578125" style="7" customWidth="1"/>
    <col min="253" max="253" width="33.85546875" style="7" bestFit="1" customWidth="1"/>
    <col min="254" max="258" width="12.7109375" style="7" customWidth="1"/>
    <col min="259" max="259" width="87.42578125" style="7" customWidth="1"/>
    <col min="260" max="507" width="9.140625" style="7"/>
    <col min="508" max="508" width="3.42578125" style="7" customWidth="1"/>
    <col min="509" max="509" width="33.85546875" style="7" bestFit="1" customWidth="1"/>
    <col min="510" max="514" width="12.7109375" style="7" customWidth="1"/>
    <col min="515" max="515" width="87.42578125" style="7" customWidth="1"/>
    <col min="516" max="763" width="9.140625" style="7"/>
    <col min="764" max="764" width="3.42578125" style="7" customWidth="1"/>
    <col min="765" max="765" width="33.85546875" style="7" bestFit="1" customWidth="1"/>
    <col min="766" max="770" width="12.7109375" style="7" customWidth="1"/>
    <col min="771" max="771" width="87.42578125" style="7" customWidth="1"/>
    <col min="772" max="1019" width="9.140625" style="7"/>
    <col min="1020" max="1020" width="3.42578125" style="7" customWidth="1"/>
    <col min="1021" max="1021" width="33.85546875" style="7" bestFit="1" customWidth="1"/>
    <col min="1022" max="1026" width="12.7109375" style="7" customWidth="1"/>
    <col min="1027" max="1027" width="87.42578125" style="7" customWidth="1"/>
    <col min="1028" max="1275" width="9.140625" style="7"/>
    <col min="1276" max="1276" width="3.42578125" style="7" customWidth="1"/>
    <col min="1277" max="1277" width="33.85546875" style="7" bestFit="1" customWidth="1"/>
    <col min="1278" max="1282" width="12.7109375" style="7" customWidth="1"/>
    <col min="1283" max="1283" width="87.42578125" style="7" customWidth="1"/>
    <col min="1284" max="1531" width="9.140625" style="7"/>
    <col min="1532" max="1532" width="3.42578125" style="7" customWidth="1"/>
    <col min="1533" max="1533" width="33.85546875" style="7" bestFit="1" customWidth="1"/>
    <col min="1534" max="1538" width="12.7109375" style="7" customWidth="1"/>
    <col min="1539" max="1539" width="87.42578125" style="7" customWidth="1"/>
    <col min="1540" max="1787" width="9.140625" style="7"/>
    <col min="1788" max="1788" width="3.42578125" style="7" customWidth="1"/>
    <col min="1789" max="1789" width="33.85546875" style="7" bestFit="1" customWidth="1"/>
    <col min="1790" max="1794" width="12.7109375" style="7" customWidth="1"/>
    <col min="1795" max="1795" width="87.42578125" style="7" customWidth="1"/>
    <col min="1796" max="2043" width="9.140625" style="7"/>
    <col min="2044" max="2044" width="3.42578125" style="7" customWidth="1"/>
    <col min="2045" max="2045" width="33.85546875" style="7" bestFit="1" customWidth="1"/>
    <col min="2046" max="2050" width="12.7109375" style="7" customWidth="1"/>
    <col min="2051" max="2051" width="87.42578125" style="7" customWidth="1"/>
    <col min="2052" max="2299" width="9.140625" style="7"/>
    <col min="2300" max="2300" width="3.42578125" style="7" customWidth="1"/>
    <col min="2301" max="2301" width="33.85546875" style="7" bestFit="1" customWidth="1"/>
    <col min="2302" max="2306" width="12.7109375" style="7" customWidth="1"/>
    <col min="2307" max="2307" width="87.42578125" style="7" customWidth="1"/>
    <col min="2308" max="2555" width="9.140625" style="7"/>
    <col min="2556" max="2556" width="3.42578125" style="7" customWidth="1"/>
    <col min="2557" max="2557" width="33.85546875" style="7" bestFit="1" customWidth="1"/>
    <col min="2558" max="2562" width="12.7109375" style="7" customWidth="1"/>
    <col min="2563" max="2563" width="87.42578125" style="7" customWidth="1"/>
    <col min="2564" max="2811" width="9.140625" style="7"/>
    <col min="2812" max="2812" width="3.42578125" style="7" customWidth="1"/>
    <col min="2813" max="2813" width="33.85546875" style="7" bestFit="1" customWidth="1"/>
    <col min="2814" max="2818" width="12.7109375" style="7" customWidth="1"/>
    <col min="2819" max="2819" width="87.42578125" style="7" customWidth="1"/>
    <col min="2820" max="3067" width="9.140625" style="7"/>
    <col min="3068" max="3068" width="3.42578125" style="7" customWidth="1"/>
    <col min="3069" max="3069" width="33.85546875" style="7" bestFit="1" customWidth="1"/>
    <col min="3070" max="3074" width="12.7109375" style="7" customWidth="1"/>
    <col min="3075" max="3075" width="87.42578125" style="7" customWidth="1"/>
    <col min="3076" max="3323" width="9.140625" style="7"/>
    <col min="3324" max="3324" width="3.42578125" style="7" customWidth="1"/>
    <col min="3325" max="3325" width="33.85546875" style="7" bestFit="1" customWidth="1"/>
    <col min="3326" max="3330" width="12.7109375" style="7" customWidth="1"/>
    <col min="3331" max="3331" width="87.42578125" style="7" customWidth="1"/>
    <col min="3332" max="3579" width="9.140625" style="7"/>
    <col min="3580" max="3580" width="3.42578125" style="7" customWidth="1"/>
    <col min="3581" max="3581" width="33.85546875" style="7" bestFit="1" customWidth="1"/>
    <col min="3582" max="3586" width="12.7109375" style="7" customWidth="1"/>
    <col min="3587" max="3587" width="87.42578125" style="7" customWidth="1"/>
    <col min="3588" max="3835" width="9.140625" style="7"/>
    <col min="3836" max="3836" width="3.42578125" style="7" customWidth="1"/>
    <col min="3837" max="3837" width="33.85546875" style="7" bestFit="1" customWidth="1"/>
    <col min="3838" max="3842" width="12.7109375" style="7" customWidth="1"/>
    <col min="3843" max="3843" width="87.42578125" style="7" customWidth="1"/>
    <col min="3844" max="4091" width="9.140625" style="7"/>
    <col min="4092" max="4092" width="3.42578125" style="7" customWidth="1"/>
    <col min="4093" max="4093" width="33.85546875" style="7" bestFit="1" customWidth="1"/>
    <col min="4094" max="4098" width="12.7109375" style="7" customWidth="1"/>
    <col min="4099" max="4099" width="87.42578125" style="7" customWidth="1"/>
    <col min="4100" max="4347" width="9.140625" style="7"/>
    <col min="4348" max="4348" width="3.42578125" style="7" customWidth="1"/>
    <col min="4349" max="4349" width="33.85546875" style="7" bestFit="1" customWidth="1"/>
    <col min="4350" max="4354" width="12.7109375" style="7" customWidth="1"/>
    <col min="4355" max="4355" width="87.42578125" style="7" customWidth="1"/>
    <col min="4356" max="4603" width="9.140625" style="7"/>
    <col min="4604" max="4604" width="3.42578125" style="7" customWidth="1"/>
    <col min="4605" max="4605" width="33.85546875" style="7" bestFit="1" customWidth="1"/>
    <col min="4606" max="4610" width="12.7109375" style="7" customWidth="1"/>
    <col min="4611" max="4611" width="87.42578125" style="7" customWidth="1"/>
    <col min="4612" max="4859" width="9.140625" style="7"/>
    <col min="4860" max="4860" width="3.42578125" style="7" customWidth="1"/>
    <col min="4861" max="4861" width="33.85546875" style="7" bestFit="1" customWidth="1"/>
    <col min="4862" max="4866" width="12.7109375" style="7" customWidth="1"/>
    <col min="4867" max="4867" width="87.42578125" style="7" customWidth="1"/>
    <col min="4868" max="5115" width="9.140625" style="7"/>
    <col min="5116" max="5116" width="3.42578125" style="7" customWidth="1"/>
    <col min="5117" max="5117" width="33.85546875" style="7" bestFit="1" customWidth="1"/>
    <col min="5118" max="5122" width="12.7109375" style="7" customWidth="1"/>
    <col min="5123" max="5123" width="87.42578125" style="7" customWidth="1"/>
    <col min="5124" max="5371" width="9.140625" style="7"/>
    <col min="5372" max="5372" width="3.42578125" style="7" customWidth="1"/>
    <col min="5373" max="5373" width="33.85546875" style="7" bestFit="1" customWidth="1"/>
    <col min="5374" max="5378" width="12.7109375" style="7" customWidth="1"/>
    <col min="5379" max="5379" width="87.42578125" style="7" customWidth="1"/>
    <col min="5380" max="5627" width="9.140625" style="7"/>
    <col min="5628" max="5628" width="3.42578125" style="7" customWidth="1"/>
    <col min="5629" max="5629" width="33.85546875" style="7" bestFit="1" customWidth="1"/>
    <col min="5630" max="5634" width="12.7109375" style="7" customWidth="1"/>
    <col min="5635" max="5635" width="87.42578125" style="7" customWidth="1"/>
    <col min="5636" max="5883" width="9.140625" style="7"/>
    <col min="5884" max="5884" width="3.42578125" style="7" customWidth="1"/>
    <col min="5885" max="5885" width="33.85546875" style="7" bestFit="1" customWidth="1"/>
    <col min="5886" max="5890" width="12.7109375" style="7" customWidth="1"/>
    <col min="5891" max="5891" width="87.42578125" style="7" customWidth="1"/>
    <col min="5892" max="6139" width="9.140625" style="7"/>
    <col min="6140" max="6140" width="3.42578125" style="7" customWidth="1"/>
    <col min="6141" max="6141" width="33.85546875" style="7" bestFit="1" customWidth="1"/>
    <col min="6142" max="6146" width="12.7109375" style="7" customWidth="1"/>
    <col min="6147" max="6147" width="87.42578125" style="7" customWidth="1"/>
    <col min="6148" max="6395" width="9.140625" style="7"/>
    <col min="6396" max="6396" width="3.42578125" style="7" customWidth="1"/>
    <col min="6397" max="6397" width="33.85546875" style="7" bestFit="1" customWidth="1"/>
    <col min="6398" max="6402" width="12.7109375" style="7" customWidth="1"/>
    <col min="6403" max="6403" width="87.42578125" style="7" customWidth="1"/>
    <col min="6404" max="6651" width="9.140625" style="7"/>
    <col min="6652" max="6652" width="3.42578125" style="7" customWidth="1"/>
    <col min="6653" max="6653" width="33.85546875" style="7" bestFit="1" customWidth="1"/>
    <col min="6654" max="6658" width="12.7109375" style="7" customWidth="1"/>
    <col min="6659" max="6659" width="87.42578125" style="7" customWidth="1"/>
    <col min="6660" max="6907" width="9.140625" style="7"/>
    <col min="6908" max="6908" width="3.42578125" style="7" customWidth="1"/>
    <col min="6909" max="6909" width="33.85546875" style="7" bestFit="1" customWidth="1"/>
    <col min="6910" max="6914" width="12.7109375" style="7" customWidth="1"/>
    <col min="6915" max="6915" width="87.42578125" style="7" customWidth="1"/>
    <col min="6916" max="7163" width="9.140625" style="7"/>
    <col min="7164" max="7164" width="3.42578125" style="7" customWidth="1"/>
    <col min="7165" max="7165" width="33.85546875" style="7" bestFit="1" customWidth="1"/>
    <col min="7166" max="7170" width="12.7109375" style="7" customWidth="1"/>
    <col min="7171" max="7171" width="87.42578125" style="7" customWidth="1"/>
    <col min="7172" max="7419" width="9.140625" style="7"/>
    <col min="7420" max="7420" width="3.42578125" style="7" customWidth="1"/>
    <col min="7421" max="7421" width="33.85546875" style="7" bestFit="1" customWidth="1"/>
    <col min="7422" max="7426" width="12.7109375" style="7" customWidth="1"/>
    <col min="7427" max="7427" width="87.42578125" style="7" customWidth="1"/>
    <col min="7428" max="7675" width="9.140625" style="7"/>
    <col min="7676" max="7676" width="3.42578125" style="7" customWidth="1"/>
    <col min="7677" max="7677" width="33.85546875" style="7" bestFit="1" customWidth="1"/>
    <col min="7678" max="7682" width="12.7109375" style="7" customWidth="1"/>
    <col min="7683" max="7683" width="87.42578125" style="7" customWidth="1"/>
    <col min="7684" max="7931" width="9.140625" style="7"/>
    <col min="7932" max="7932" width="3.42578125" style="7" customWidth="1"/>
    <col min="7933" max="7933" width="33.85546875" style="7" bestFit="1" customWidth="1"/>
    <col min="7934" max="7938" width="12.7109375" style="7" customWidth="1"/>
    <col min="7939" max="7939" width="87.42578125" style="7" customWidth="1"/>
    <col min="7940" max="8187" width="9.140625" style="7"/>
    <col min="8188" max="8188" width="3.42578125" style="7" customWidth="1"/>
    <col min="8189" max="8189" width="33.85546875" style="7" bestFit="1" customWidth="1"/>
    <col min="8190" max="8194" width="12.7109375" style="7" customWidth="1"/>
    <col min="8195" max="8195" width="87.42578125" style="7" customWidth="1"/>
    <col min="8196" max="8443" width="9.140625" style="7"/>
    <col min="8444" max="8444" width="3.42578125" style="7" customWidth="1"/>
    <col min="8445" max="8445" width="33.85546875" style="7" bestFit="1" customWidth="1"/>
    <col min="8446" max="8450" width="12.7109375" style="7" customWidth="1"/>
    <col min="8451" max="8451" width="87.42578125" style="7" customWidth="1"/>
    <col min="8452" max="8699" width="9.140625" style="7"/>
    <col min="8700" max="8700" width="3.42578125" style="7" customWidth="1"/>
    <col min="8701" max="8701" width="33.85546875" style="7" bestFit="1" customWidth="1"/>
    <col min="8702" max="8706" width="12.7109375" style="7" customWidth="1"/>
    <col min="8707" max="8707" width="87.42578125" style="7" customWidth="1"/>
    <col min="8708" max="8955" width="9.140625" style="7"/>
    <col min="8956" max="8956" width="3.42578125" style="7" customWidth="1"/>
    <col min="8957" max="8957" width="33.85546875" style="7" bestFit="1" customWidth="1"/>
    <col min="8958" max="8962" width="12.7109375" style="7" customWidth="1"/>
    <col min="8963" max="8963" width="87.42578125" style="7" customWidth="1"/>
    <col min="8964" max="9211" width="9.140625" style="7"/>
    <col min="9212" max="9212" width="3.42578125" style="7" customWidth="1"/>
    <col min="9213" max="9213" width="33.85546875" style="7" bestFit="1" customWidth="1"/>
    <col min="9214" max="9218" width="12.7109375" style="7" customWidth="1"/>
    <col min="9219" max="9219" width="87.42578125" style="7" customWidth="1"/>
    <col min="9220" max="9467" width="9.140625" style="7"/>
    <col min="9468" max="9468" width="3.42578125" style="7" customWidth="1"/>
    <col min="9469" max="9469" width="33.85546875" style="7" bestFit="1" customWidth="1"/>
    <col min="9470" max="9474" width="12.7109375" style="7" customWidth="1"/>
    <col min="9475" max="9475" width="87.42578125" style="7" customWidth="1"/>
    <col min="9476" max="9723" width="9.140625" style="7"/>
    <col min="9724" max="9724" width="3.42578125" style="7" customWidth="1"/>
    <col min="9725" max="9725" width="33.85546875" style="7" bestFit="1" customWidth="1"/>
    <col min="9726" max="9730" width="12.7109375" style="7" customWidth="1"/>
    <col min="9731" max="9731" width="87.42578125" style="7" customWidth="1"/>
    <col min="9732" max="9979" width="9.140625" style="7"/>
    <col min="9980" max="9980" width="3.42578125" style="7" customWidth="1"/>
    <col min="9981" max="9981" width="33.85546875" style="7" bestFit="1" customWidth="1"/>
    <col min="9982" max="9986" width="12.7109375" style="7" customWidth="1"/>
    <col min="9987" max="9987" width="87.42578125" style="7" customWidth="1"/>
    <col min="9988" max="10235" width="9.140625" style="7"/>
    <col min="10236" max="10236" width="3.42578125" style="7" customWidth="1"/>
    <col min="10237" max="10237" width="33.85546875" style="7" bestFit="1" customWidth="1"/>
    <col min="10238" max="10242" width="12.7109375" style="7" customWidth="1"/>
    <col min="10243" max="10243" width="87.42578125" style="7" customWidth="1"/>
    <col min="10244" max="10491" width="9.140625" style="7"/>
    <col min="10492" max="10492" width="3.42578125" style="7" customWidth="1"/>
    <col min="10493" max="10493" width="33.85546875" style="7" bestFit="1" customWidth="1"/>
    <col min="10494" max="10498" width="12.7109375" style="7" customWidth="1"/>
    <col min="10499" max="10499" width="87.42578125" style="7" customWidth="1"/>
    <col min="10500" max="10747" width="9.140625" style="7"/>
    <col min="10748" max="10748" width="3.42578125" style="7" customWidth="1"/>
    <col min="10749" max="10749" width="33.85546875" style="7" bestFit="1" customWidth="1"/>
    <col min="10750" max="10754" width="12.7109375" style="7" customWidth="1"/>
    <col min="10755" max="10755" width="87.42578125" style="7" customWidth="1"/>
    <col min="10756" max="11003" width="9.140625" style="7"/>
    <col min="11004" max="11004" width="3.42578125" style="7" customWidth="1"/>
    <col min="11005" max="11005" width="33.85546875" style="7" bestFit="1" customWidth="1"/>
    <col min="11006" max="11010" width="12.7109375" style="7" customWidth="1"/>
    <col min="11011" max="11011" width="87.42578125" style="7" customWidth="1"/>
    <col min="11012" max="11259" width="9.140625" style="7"/>
    <col min="11260" max="11260" width="3.42578125" style="7" customWidth="1"/>
    <col min="11261" max="11261" width="33.85546875" style="7" bestFit="1" customWidth="1"/>
    <col min="11262" max="11266" width="12.7109375" style="7" customWidth="1"/>
    <col min="11267" max="11267" width="87.42578125" style="7" customWidth="1"/>
    <col min="11268" max="11515" width="9.140625" style="7"/>
    <col min="11516" max="11516" width="3.42578125" style="7" customWidth="1"/>
    <col min="11517" max="11517" width="33.85546875" style="7" bestFit="1" customWidth="1"/>
    <col min="11518" max="11522" width="12.7109375" style="7" customWidth="1"/>
    <col min="11523" max="11523" width="87.42578125" style="7" customWidth="1"/>
    <col min="11524" max="11771" width="9.140625" style="7"/>
    <col min="11772" max="11772" width="3.42578125" style="7" customWidth="1"/>
    <col min="11773" max="11773" width="33.85546875" style="7" bestFit="1" customWidth="1"/>
    <col min="11774" max="11778" width="12.7109375" style="7" customWidth="1"/>
    <col min="11779" max="11779" width="87.42578125" style="7" customWidth="1"/>
    <col min="11780" max="12027" width="9.140625" style="7"/>
    <col min="12028" max="12028" width="3.42578125" style="7" customWidth="1"/>
    <col min="12029" max="12029" width="33.85546875" style="7" bestFit="1" customWidth="1"/>
    <col min="12030" max="12034" width="12.7109375" style="7" customWidth="1"/>
    <col min="12035" max="12035" width="87.42578125" style="7" customWidth="1"/>
    <col min="12036" max="12283" width="9.140625" style="7"/>
    <col min="12284" max="12284" width="3.42578125" style="7" customWidth="1"/>
    <col min="12285" max="12285" width="33.85546875" style="7" bestFit="1" customWidth="1"/>
    <col min="12286" max="12290" width="12.7109375" style="7" customWidth="1"/>
    <col min="12291" max="12291" width="87.42578125" style="7" customWidth="1"/>
    <col min="12292" max="12539" width="9.140625" style="7"/>
    <col min="12540" max="12540" width="3.42578125" style="7" customWidth="1"/>
    <col min="12541" max="12541" width="33.85546875" style="7" bestFit="1" customWidth="1"/>
    <col min="12542" max="12546" width="12.7109375" style="7" customWidth="1"/>
    <col min="12547" max="12547" width="87.42578125" style="7" customWidth="1"/>
    <col min="12548" max="12795" width="9.140625" style="7"/>
    <col min="12796" max="12796" width="3.42578125" style="7" customWidth="1"/>
    <col min="12797" max="12797" width="33.85546875" style="7" bestFit="1" customWidth="1"/>
    <col min="12798" max="12802" width="12.7109375" style="7" customWidth="1"/>
    <col min="12803" max="12803" width="87.42578125" style="7" customWidth="1"/>
    <col min="12804" max="13051" width="9.140625" style="7"/>
    <col min="13052" max="13052" width="3.42578125" style="7" customWidth="1"/>
    <col min="13053" max="13053" width="33.85546875" style="7" bestFit="1" customWidth="1"/>
    <col min="13054" max="13058" width="12.7109375" style="7" customWidth="1"/>
    <col min="13059" max="13059" width="87.42578125" style="7" customWidth="1"/>
    <col min="13060" max="13307" width="9.140625" style="7"/>
    <col min="13308" max="13308" width="3.42578125" style="7" customWidth="1"/>
    <col min="13309" max="13309" width="33.85546875" style="7" bestFit="1" customWidth="1"/>
    <col min="13310" max="13314" width="12.7109375" style="7" customWidth="1"/>
    <col min="13315" max="13315" width="87.42578125" style="7" customWidth="1"/>
    <col min="13316" max="13563" width="9.140625" style="7"/>
    <col min="13564" max="13564" width="3.42578125" style="7" customWidth="1"/>
    <col min="13565" max="13565" width="33.85546875" style="7" bestFit="1" customWidth="1"/>
    <col min="13566" max="13570" width="12.7109375" style="7" customWidth="1"/>
    <col min="13571" max="13571" width="87.42578125" style="7" customWidth="1"/>
    <col min="13572" max="13819" width="9.140625" style="7"/>
    <col min="13820" max="13820" width="3.42578125" style="7" customWidth="1"/>
    <col min="13821" max="13821" width="33.85546875" style="7" bestFit="1" customWidth="1"/>
    <col min="13822" max="13826" width="12.7109375" style="7" customWidth="1"/>
    <col min="13827" max="13827" width="87.42578125" style="7" customWidth="1"/>
    <col min="13828" max="14075" width="9.140625" style="7"/>
    <col min="14076" max="14076" width="3.42578125" style="7" customWidth="1"/>
    <col min="14077" max="14077" width="33.85546875" style="7" bestFit="1" customWidth="1"/>
    <col min="14078" max="14082" width="12.7109375" style="7" customWidth="1"/>
    <col min="14083" max="14083" width="87.42578125" style="7" customWidth="1"/>
    <col min="14084" max="14331" width="9.140625" style="7"/>
    <col min="14332" max="14332" width="3.42578125" style="7" customWidth="1"/>
    <col min="14333" max="14333" width="33.85546875" style="7" bestFit="1" customWidth="1"/>
    <col min="14334" max="14338" width="12.7109375" style="7" customWidth="1"/>
    <col min="14339" max="14339" width="87.42578125" style="7" customWidth="1"/>
    <col min="14340" max="14587" width="9.140625" style="7"/>
    <col min="14588" max="14588" width="3.42578125" style="7" customWidth="1"/>
    <col min="14589" max="14589" width="33.85546875" style="7" bestFit="1" customWidth="1"/>
    <col min="14590" max="14594" width="12.7109375" style="7" customWidth="1"/>
    <col min="14595" max="14595" width="87.42578125" style="7" customWidth="1"/>
    <col min="14596" max="14843" width="9.140625" style="7"/>
    <col min="14844" max="14844" width="3.42578125" style="7" customWidth="1"/>
    <col min="14845" max="14845" width="33.85546875" style="7" bestFit="1" customWidth="1"/>
    <col min="14846" max="14850" width="12.7109375" style="7" customWidth="1"/>
    <col min="14851" max="14851" width="87.42578125" style="7" customWidth="1"/>
    <col min="14852" max="15099" width="9.140625" style="7"/>
    <col min="15100" max="15100" width="3.42578125" style="7" customWidth="1"/>
    <col min="15101" max="15101" width="33.85546875" style="7" bestFit="1" customWidth="1"/>
    <col min="15102" max="15106" width="12.7109375" style="7" customWidth="1"/>
    <col min="15107" max="15107" width="87.42578125" style="7" customWidth="1"/>
    <col min="15108" max="15355" width="9.140625" style="7"/>
    <col min="15356" max="15356" width="3.42578125" style="7" customWidth="1"/>
    <col min="15357" max="15357" width="33.85546875" style="7" bestFit="1" customWidth="1"/>
    <col min="15358" max="15362" width="12.7109375" style="7" customWidth="1"/>
    <col min="15363" max="15363" width="87.42578125" style="7" customWidth="1"/>
    <col min="15364" max="15611" width="9.140625" style="7"/>
    <col min="15612" max="15612" width="3.42578125" style="7" customWidth="1"/>
    <col min="15613" max="15613" width="33.85546875" style="7" bestFit="1" customWidth="1"/>
    <col min="15614" max="15618" width="12.7109375" style="7" customWidth="1"/>
    <col min="15619" max="15619" width="87.42578125" style="7" customWidth="1"/>
    <col min="15620" max="15867" width="9.140625" style="7"/>
    <col min="15868" max="15868" width="3.42578125" style="7" customWidth="1"/>
    <col min="15869" max="15869" width="33.85546875" style="7" bestFit="1" customWidth="1"/>
    <col min="15870" max="15874" width="12.7109375" style="7" customWidth="1"/>
    <col min="15875" max="15875" width="87.42578125" style="7" customWidth="1"/>
    <col min="15876" max="16123" width="9.140625" style="7"/>
    <col min="16124" max="16124" width="3.42578125" style="7" customWidth="1"/>
    <col min="16125" max="16125" width="33.85546875" style="7" bestFit="1" customWidth="1"/>
    <col min="16126" max="16130" width="12.7109375" style="7" customWidth="1"/>
    <col min="16131" max="16131" width="87.42578125" style="7" customWidth="1"/>
    <col min="16132" max="16384" width="9.140625" style="7"/>
  </cols>
  <sheetData>
    <row r="1" spans="1:16" ht="21" customHeight="1" x14ac:dyDescent="0.25">
      <c r="B1" s="368"/>
      <c r="C1" s="368"/>
      <c r="D1" s="368"/>
      <c r="E1" s="368"/>
      <c r="F1" s="368"/>
      <c r="G1" s="368"/>
      <c r="H1" s="368"/>
      <c r="I1" s="368"/>
      <c r="J1" s="368"/>
      <c r="K1" s="292"/>
      <c r="L1" s="292"/>
      <c r="M1" s="292"/>
      <c r="N1" s="292"/>
      <c r="P1" s="170" t="s">
        <v>188</v>
      </c>
    </row>
    <row r="2" spans="1:16" ht="35.25" customHeight="1" x14ac:dyDescent="0.25">
      <c r="A2" s="169"/>
      <c r="B2" s="287" t="s">
        <v>474</v>
      </c>
      <c r="C2" s="183"/>
      <c r="D2" s="169"/>
    </row>
    <row r="3" spans="1:16" s="23" customFormat="1" ht="18" customHeight="1" x14ac:dyDescent="0.25">
      <c r="A3" s="611" t="s">
        <v>0</v>
      </c>
      <c r="B3" s="611" t="s">
        <v>28</v>
      </c>
      <c r="C3" s="638" t="s">
        <v>162</v>
      </c>
      <c r="D3" s="639" t="s">
        <v>273</v>
      </c>
      <c r="E3" s="639"/>
      <c r="F3" s="639"/>
      <c r="G3" s="639"/>
      <c r="H3" s="639"/>
      <c r="I3" s="639"/>
      <c r="J3" s="639"/>
      <c r="K3" s="639"/>
      <c r="L3" s="639"/>
      <c r="M3" s="639"/>
      <c r="N3" s="639"/>
      <c r="O3" s="639"/>
      <c r="P3" s="639"/>
    </row>
    <row r="4" spans="1:16" s="23" customFormat="1" ht="29.25" customHeight="1" x14ac:dyDescent="0.25">
      <c r="A4" s="611"/>
      <c r="B4" s="611"/>
      <c r="C4" s="638"/>
      <c r="D4" s="171" t="s">
        <v>149</v>
      </c>
      <c r="E4" s="171" t="s">
        <v>150</v>
      </c>
      <c r="F4" s="171" t="s">
        <v>151</v>
      </c>
      <c r="G4" s="171" t="s">
        <v>152</v>
      </c>
      <c r="H4" s="171" t="s">
        <v>153</v>
      </c>
      <c r="I4" s="171" t="s">
        <v>154</v>
      </c>
      <c r="J4" s="171" t="s">
        <v>187</v>
      </c>
      <c r="K4" s="171" t="s">
        <v>155</v>
      </c>
      <c r="L4" s="171" t="s">
        <v>156</v>
      </c>
      <c r="M4" s="171" t="s">
        <v>157</v>
      </c>
      <c r="N4" s="171" t="s">
        <v>158</v>
      </c>
      <c r="O4" s="171" t="s">
        <v>159</v>
      </c>
      <c r="P4" s="171" t="s">
        <v>272</v>
      </c>
    </row>
    <row r="5" spans="1:16" ht="21" customHeight="1" x14ac:dyDescent="0.25">
      <c r="A5" s="255">
        <v>1</v>
      </c>
      <c r="B5" s="256" t="str">
        <f>'7 - ӨРТӨГ'!B7</f>
        <v>·      Үндсэн түүхийн эд -усны зардал</v>
      </c>
      <c r="C5" s="257" t="s">
        <v>6</v>
      </c>
      <c r="D5" s="179">
        <f t="shared" ref="D5:P5" si="0">+D53</f>
        <v>0</v>
      </c>
      <c r="E5" s="179">
        <f t="shared" si="0"/>
        <v>0</v>
      </c>
      <c r="F5" s="179">
        <f t="shared" si="0"/>
        <v>0</v>
      </c>
      <c r="G5" s="179">
        <f t="shared" si="0"/>
        <v>0</v>
      </c>
      <c r="H5" s="179">
        <f t="shared" si="0"/>
        <v>0</v>
      </c>
      <c r="I5" s="179">
        <f t="shared" si="0"/>
        <v>0</v>
      </c>
      <c r="J5" s="179">
        <f t="shared" si="0"/>
        <v>0</v>
      </c>
      <c r="K5" s="179">
        <f t="shared" si="0"/>
        <v>0</v>
      </c>
      <c r="L5" s="179">
        <f t="shared" si="0"/>
        <v>0</v>
      </c>
      <c r="M5" s="179">
        <f t="shared" si="0"/>
        <v>0</v>
      </c>
      <c r="N5" s="179">
        <f t="shared" si="0"/>
        <v>0</v>
      </c>
      <c r="O5" s="179">
        <f t="shared" si="0"/>
        <v>0</v>
      </c>
      <c r="P5" s="258">
        <f t="shared" si="0"/>
        <v>0</v>
      </c>
    </row>
    <row r="6" spans="1:16" ht="15" customHeight="1" x14ac:dyDescent="0.25">
      <c r="A6" s="32">
        <f>+A5+1</f>
        <v>2</v>
      </c>
      <c r="B6" s="42" t="s">
        <v>83</v>
      </c>
      <c r="C6" s="180" t="s">
        <v>6</v>
      </c>
      <c r="D6" s="177"/>
      <c r="E6" s="172"/>
      <c r="F6" s="172"/>
      <c r="G6" s="172"/>
      <c r="H6" s="172"/>
      <c r="I6" s="172"/>
      <c r="J6" s="172"/>
      <c r="K6" s="172"/>
      <c r="L6" s="172"/>
      <c r="M6" s="172"/>
      <c r="N6" s="172"/>
      <c r="O6" s="172"/>
      <c r="P6" s="173">
        <f>SUM(D6:O6)</f>
        <v>0</v>
      </c>
    </row>
    <row r="7" spans="1:16" ht="15" customHeight="1" x14ac:dyDescent="0.25">
      <c r="A7" s="32">
        <f>A6+1</f>
        <v>3</v>
      </c>
      <c r="B7" s="43" t="s">
        <v>29</v>
      </c>
      <c r="C7" s="180" t="s">
        <v>6</v>
      </c>
      <c r="D7" s="177"/>
      <c r="E7" s="172"/>
      <c r="F7" s="172"/>
      <c r="G7" s="172"/>
      <c r="H7" s="172"/>
      <c r="I7" s="172"/>
      <c r="J7" s="172"/>
      <c r="K7" s="172"/>
      <c r="L7" s="172"/>
      <c r="M7" s="172"/>
      <c r="N7" s="172"/>
      <c r="O7" s="172"/>
      <c r="P7" s="173">
        <f t="shared" ref="P7:P29" si="1">SUM(D7:O7)</f>
        <v>0</v>
      </c>
    </row>
    <row r="8" spans="1:16" ht="15" customHeight="1" x14ac:dyDescent="0.25">
      <c r="A8" s="32">
        <f t="shared" ref="A8:A21" si="2">A7+1</f>
        <v>4</v>
      </c>
      <c r="B8" s="43" t="s">
        <v>269</v>
      </c>
      <c r="C8" s="180" t="s">
        <v>6</v>
      </c>
      <c r="D8" s="178"/>
      <c r="E8" s="172"/>
      <c r="F8" s="172"/>
      <c r="G8" s="172"/>
      <c r="H8" s="172"/>
      <c r="I8" s="172"/>
      <c r="J8" s="172"/>
      <c r="K8" s="172"/>
      <c r="L8" s="172"/>
      <c r="M8" s="172"/>
      <c r="N8" s="172"/>
      <c r="O8" s="172"/>
      <c r="P8" s="173">
        <f t="shared" si="1"/>
        <v>0</v>
      </c>
    </row>
    <row r="9" spans="1:16" ht="15" customHeight="1" x14ac:dyDescent="0.25">
      <c r="A9" s="32">
        <f t="shared" si="2"/>
        <v>5</v>
      </c>
      <c r="B9" s="43" t="s">
        <v>270</v>
      </c>
      <c r="C9" s="180" t="s">
        <v>6</v>
      </c>
      <c r="D9" s="177"/>
      <c r="E9" s="172"/>
      <c r="F9" s="172"/>
      <c r="G9" s="172"/>
      <c r="H9" s="172"/>
      <c r="I9" s="172"/>
      <c r="J9" s="172"/>
      <c r="K9" s="172"/>
      <c r="L9" s="172"/>
      <c r="M9" s="172"/>
      <c r="N9" s="172"/>
      <c r="O9" s="172"/>
      <c r="P9" s="173">
        <f t="shared" si="1"/>
        <v>0</v>
      </c>
    </row>
    <row r="10" spans="1:16" ht="15" customHeight="1" x14ac:dyDescent="0.25">
      <c r="A10" s="32">
        <f t="shared" si="2"/>
        <v>6</v>
      </c>
      <c r="B10" s="43" t="s">
        <v>271</v>
      </c>
      <c r="C10" s="180" t="s">
        <v>6</v>
      </c>
      <c r="D10" s="178"/>
      <c r="E10" s="172"/>
      <c r="F10" s="172"/>
      <c r="G10" s="172"/>
      <c r="H10" s="172"/>
      <c r="I10" s="172"/>
      <c r="J10" s="172"/>
      <c r="K10" s="172"/>
      <c r="L10" s="172"/>
      <c r="M10" s="172"/>
      <c r="N10" s="172"/>
      <c r="O10" s="172"/>
      <c r="P10" s="173">
        <f t="shared" si="1"/>
        <v>0</v>
      </c>
    </row>
    <row r="11" spans="1:16" ht="15" customHeight="1" x14ac:dyDescent="0.25">
      <c r="A11" s="32">
        <f t="shared" si="2"/>
        <v>7</v>
      </c>
      <c r="B11" s="43" t="s">
        <v>431</v>
      </c>
      <c r="C11" s="180" t="s">
        <v>6</v>
      </c>
      <c r="D11" s="177"/>
      <c r="E11" s="172"/>
      <c r="F11" s="172"/>
      <c r="G11" s="172"/>
      <c r="H11" s="172"/>
      <c r="I11" s="172"/>
      <c r="J11" s="172"/>
      <c r="K11" s="172"/>
      <c r="L11" s="172"/>
      <c r="M11" s="172"/>
      <c r="N11" s="172"/>
      <c r="O11" s="172"/>
      <c r="P11" s="173">
        <f t="shared" si="1"/>
        <v>0</v>
      </c>
    </row>
    <row r="12" spans="1:16" ht="15" customHeight="1" x14ac:dyDescent="0.25">
      <c r="A12" s="32">
        <f t="shared" si="2"/>
        <v>8</v>
      </c>
      <c r="B12" s="43" t="s">
        <v>433</v>
      </c>
      <c r="C12" s="180" t="s">
        <v>6</v>
      </c>
      <c r="D12" s="177"/>
      <c r="E12" s="172"/>
      <c r="F12" s="172"/>
      <c r="G12" s="172"/>
      <c r="H12" s="172"/>
      <c r="I12" s="172"/>
      <c r="J12" s="172"/>
      <c r="K12" s="172"/>
      <c r="L12" s="172"/>
      <c r="M12" s="172"/>
      <c r="N12" s="172"/>
      <c r="O12" s="172"/>
      <c r="P12" s="173">
        <f t="shared" si="1"/>
        <v>0</v>
      </c>
    </row>
    <row r="13" spans="1:16" ht="15" customHeight="1" x14ac:dyDescent="0.25">
      <c r="A13" s="32">
        <f t="shared" si="2"/>
        <v>9</v>
      </c>
      <c r="B13" s="43" t="s">
        <v>432</v>
      </c>
      <c r="C13" s="180" t="s">
        <v>6</v>
      </c>
      <c r="D13" s="177"/>
      <c r="E13" s="172"/>
      <c r="F13" s="172"/>
      <c r="G13" s="172"/>
      <c r="H13" s="172"/>
      <c r="I13" s="172"/>
      <c r="J13" s="172"/>
      <c r="K13" s="172"/>
      <c r="L13" s="172"/>
      <c r="M13" s="172"/>
      <c r="N13" s="172"/>
      <c r="O13" s="172"/>
      <c r="P13" s="173">
        <f t="shared" si="1"/>
        <v>0</v>
      </c>
    </row>
    <row r="14" spans="1:16" ht="15" customHeight="1" x14ac:dyDescent="0.25">
      <c r="A14" s="32">
        <f t="shared" si="2"/>
        <v>10</v>
      </c>
      <c r="B14" s="43" t="s">
        <v>434</v>
      </c>
      <c r="C14" s="180" t="s">
        <v>6</v>
      </c>
      <c r="D14" s="177"/>
      <c r="E14" s="172"/>
      <c r="F14" s="172"/>
      <c r="G14" s="172"/>
      <c r="H14" s="172"/>
      <c r="I14" s="172"/>
      <c r="J14" s="172"/>
      <c r="K14" s="172"/>
      <c r="L14" s="172"/>
      <c r="M14" s="172"/>
      <c r="N14" s="172"/>
      <c r="O14" s="172"/>
      <c r="P14" s="173">
        <f t="shared" si="1"/>
        <v>0</v>
      </c>
    </row>
    <row r="15" spans="1:16" ht="15" customHeight="1" x14ac:dyDescent="0.25">
      <c r="A15" s="32">
        <f t="shared" si="2"/>
        <v>11</v>
      </c>
      <c r="B15" s="43" t="s">
        <v>30</v>
      </c>
      <c r="C15" s="180" t="s">
        <v>6</v>
      </c>
      <c r="D15" s="177"/>
      <c r="E15" s="172"/>
      <c r="F15" s="172"/>
      <c r="G15" s="172"/>
      <c r="H15" s="172"/>
      <c r="I15" s="172"/>
      <c r="J15" s="172"/>
      <c r="K15" s="172"/>
      <c r="L15" s="172"/>
      <c r="M15" s="172"/>
      <c r="N15" s="172"/>
      <c r="O15" s="172"/>
      <c r="P15" s="173">
        <f t="shared" si="1"/>
        <v>0</v>
      </c>
    </row>
    <row r="16" spans="1:16" ht="15" customHeight="1" x14ac:dyDescent="0.25">
      <c r="A16" s="32">
        <f t="shared" si="2"/>
        <v>12</v>
      </c>
      <c r="B16" s="43" t="s">
        <v>31</v>
      </c>
      <c r="C16" s="180" t="s">
        <v>6</v>
      </c>
      <c r="D16" s="179"/>
      <c r="E16" s="172"/>
      <c r="F16" s="172"/>
      <c r="G16" s="172"/>
      <c r="H16" s="172"/>
      <c r="I16" s="172"/>
      <c r="J16" s="172"/>
      <c r="K16" s="172"/>
      <c r="L16" s="172"/>
      <c r="M16" s="172"/>
      <c r="N16" s="172"/>
      <c r="O16" s="172"/>
      <c r="P16" s="173">
        <f t="shared" si="1"/>
        <v>0</v>
      </c>
    </row>
    <row r="17" spans="1:16" ht="15" customHeight="1" x14ac:dyDescent="0.25">
      <c r="A17" s="32">
        <f t="shared" si="2"/>
        <v>13</v>
      </c>
      <c r="B17" s="43" t="s">
        <v>267</v>
      </c>
      <c r="C17" s="180" t="s">
        <v>6</v>
      </c>
      <c r="D17" s="177"/>
      <c r="E17" s="172"/>
      <c r="F17" s="172"/>
      <c r="G17" s="172"/>
      <c r="H17" s="172"/>
      <c r="I17" s="172"/>
      <c r="J17" s="172"/>
      <c r="K17" s="172"/>
      <c r="L17" s="172"/>
      <c r="M17" s="172"/>
      <c r="N17" s="172"/>
      <c r="O17" s="172"/>
      <c r="P17" s="173">
        <f>SUM(D17:O17)</f>
        <v>0</v>
      </c>
    </row>
    <row r="18" spans="1:16" ht="15" customHeight="1" x14ac:dyDescent="0.25">
      <c r="A18" s="32">
        <f t="shared" si="2"/>
        <v>14</v>
      </c>
      <c r="B18" s="43" t="s">
        <v>424</v>
      </c>
      <c r="C18" s="180" t="s">
        <v>6</v>
      </c>
      <c r="D18" s="177"/>
      <c r="E18" s="172"/>
      <c r="F18" s="172"/>
      <c r="G18" s="172"/>
      <c r="H18" s="172"/>
      <c r="I18" s="172"/>
      <c r="J18" s="172"/>
      <c r="K18" s="172"/>
      <c r="L18" s="172"/>
      <c r="M18" s="172"/>
      <c r="N18" s="172"/>
      <c r="O18" s="172"/>
      <c r="P18" s="173">
        <f t="shared" ref="P18:P20" si="3">SUM(D18:O18)</f>
        <v>0</v>
      </c>
    </row>
    <row r="19" spans="1:16" ht="15" customHeight="1" x14ac:dyDescent="0.25">
      <c r="A19" s="32">
        <f t="shared" si="2"/>
        <v>15</v>
      </c>
      <c r="B19" s="43" t="s">
        <v>32</v>
      </c>
      <c r="C19" s="180" t="s">
        <v>6</v>
      </c>
      <c r="D19" s="177"/>
      <c r="E19" s="172"/>
      <c r="F19" s="172"/>
      <c r="G19" s="172"/>
      <c r="H19" s="172"/>
      <c r="I19" s="172"/>
      <c r="J19" s="172"/>
      <c r="K19" s="172"/>
      <c r="L19" s="172"/>
      <c r="M19" s="172"/>
      <c r="N19" s="172"/>
      <c r="O19" s="172"/>
      <c r="P19" s="173">
        <f t="shared" si="3"/>
        <v>0</v>
      </c>
    </row>
    <row r="20" spans="1:16" ht="15" customHeight="1" x14ac:dyDescent="0.25">
      <c r="A20" s="32">
        <f t="shared" si="2"/>
        <v>16</v>
      </c>
      <c r="B20" s="43" t="s">
        <v>435</v>
      </c>
      <c r="C20" s="180" t="s">
        <v>6</v>
      </c>
      <c r="D20" s="177"/>
      <c r="E20" s="172"/>
      <c r="F20" s="172"/>
      <c r="G20" s="172"/>
      <c r="H20" s="172"/>
      <c r="I20" s="172"/>
      <c r="J20" s="172"/>
      <c r="K20" s="172"/>
      <c r="L20" s="172"/>
      <c r="M20" s="172"/>
      <c r="N20" s="172"/>
      <c r="O20" s="172"/>
      <c r="P20" s="173">
        <f t="shared" si="3"/>
        <v>0</v>
      </c>
    </row>
    <row r="21" spans="1:16" ht="15" customHeight="1" x14ac:dyDescent="0.25">
      <c r="A21" s="32">
        <f t="shared" si="2"/>
        <v>17</v>
      </c>
      <c r="B21" s="248" t="s">
        <v>268</v>
      </c>
      <c r="C21" s="180" t="s">
        <v>6</v>
      </c>
      <c r="D21" s="179"/>
      <c r="E21" s="172"/>
      <c r="F21" s="172"/>
      <c r="G21" s="172"/>
      <c r="H21" s="172"/>
      <c r="I21" s="172"/>
      <c r="J21" s="172"/>
      <c r="K21" s="172"/>
      <c r="L21" s="172"/>
      <c r="M21" s="172"/>
      <c r="N21" s="172"/>
      <c r="O21" s="172"/>
      <c r="P21" s="173">
        <f t="shared" si="1"/>
        <v>0</v>
      </c>
    </row>
    <row r="22" spans="1:16" ht="15" customHeight="1" x14ac:dyDescent="0.25">
      <c r="A22" s="32">
        <f>+A21+1</f>
        <v>18</v>
      </c>
      <c r="B22" s="43" t="s">
        <v>436</v>
      </c>
      <c r="C22" s="180" t="s">
        <v>6</v>
      </c>
      <c r="D22" s="177"/>
      <c r="E22" s="172"/>
      <c r="F22" s="172"/>
      <c r="G22" s="172"/>
      <c r="H22" s="172"/>
      <c r="I22" s="172"/>
      <c r="J22" s="172"/>
      <c r="K22" s="172"/>
      <c r="L22" s="172"/>
      <c r="M22" s="172"/>
      <c r="N22" s="172"/>
      <c r="O22" s="172"/>
      <c r="P22" s="173">
        <f t="shared" si="1"/>
        <v>0</v>
      </c>
    </row>
    <row r="23" spans="1:16" ht="15" customHeight="1" x14ac:dyDescent="0.25">
      <c r="A23" s="32">
        <f t="shared" ref="A23:A26" si="4">+A22+1</f>
        <v>19</v>
      </c>
      <c r="B23" s="43" t="s">
        <v>33</v>
      </c>
      <c r="C23" s="180" t="s">
        <v>6</v>
      </c>
      <c r="D23" s="177"/>
      <c r="E23" s="172"/>
      <c r="F23" s="172"/>
      <c r="G23" s="172"/>
      <c r="H23" s="172"/>
      <c r="I23" s="172"/>
      <c r="J23" s="172"/>
      <c r="K23" s="172"/>
      <c r="L23" s="172"/>
      <c r="M23" s="172"/>
      <c r="N23" s="172"/>
      <c r="O23" s="172"/>
      <c r="P23" s="173">
        <f t="shared" si="1"/>
        <v>0</v>
      </c>
    </row>
    <row r="24" spans="1:16" ht="15" customHeight="1" x14ac:dyDescent="0.25">
      <c r="A24" s="32">
        <f t="shared" si="4"/>
        <v>20</v>
      </c>
      <c r="B24" s="43" t="s">
        <v>417</v>
      </c>
      <c r="C24" s="180" t="s">
        <v>6</v>
      </c>
      <c r="D24" s="177"/>
      <c r="E24" s="172"/>
      <c r="F24" s="172"/>
      <c r="G24" s="172"/>
      <c r="H24" s="172"/>
      <c r="I24" s="172"/>
      <c r="J24" s="172"/>
      <c r="K24" s="172"/>
      <c r="L24" s="172"/>
      <c r="M24" s="172"/>
      <c r="N24" s="172"/>
      <c r="O24" s="172"/>
      <c r="P24" s="173">
        <f t="shared" si="1"/>
        <v>0</v>
      </c>
    </row>
    <row r="25" spans="1:16" ht="15" customHeight="1" x14ac:dyDescent="0.25">
      <c r="A25" s="32">
        <f t="shared" si="4"/>
        <v>21</v>
      </c>
      <c r="B25" s="43" t="s">
        <v>418</v>
      </c>
      <c r="C25" s="180" t="s">
        <v>6</v>
      </c>
      <c r="D25" s="179"/>
      <c r="E25" s="172"/>
      <c r="F25" s="172"/>
      <c r="G25" s="172"/>
      <c r="H25" s="172"/>
      <c r="I25" s="172"/>
      <c r="J25" s="172"/>
      <c r="K25" s="172"/>
      <c r="L25" s="172"/>
      <c r="M25" s="172"/>
      <c r="N25" s="172"/>
      <c r="O25" s="172"/>
      <c r="P25" s="173">
        <f t="shared" si="1"/>
        <v>0</v>
      </c>
    </row>
    <row r="26" spans="1:16" ht="15" customHeight="1" x14ac:dyDescent="0.25">
      <c r="A26" s="32">
        <f t="shared" si="4"/>
        <v>22</v>
      </c>
      <c r="B26" s="43" t="s">
        <v>34</v>
      </c>
      <c r="C26" s="180" t="s">
        <v>6</v>
      </c>
      <c r="D26" s="177"/>
      <c r="E26" s="172"/>
      <c r="F26" s="172"/>
      <c r="G26" s="172"/>
      <c r="H26" s="172"/>
      <c r="I26" s="172"/>
      <c r="J26" s="172"/>
      <c r="K26" s="172"/>
      <c r="L26" s="172"/>
      <c r="M26" s="172"/>
      <c r="N26" s="172"/>
      <c r="O26" s="172"/>
      <c r="P26" s="173">
        <f t="shared" si="1"/>
        <v>0</v>
      </c>
    </row>
    <row r="27" spans="1:16" ht="22.5" customHeight="1" x14ac:dyDescent="0.25">
      <c r="A27" s="640" t="s">
        <v>137</v>
      </c>
      <c r="B27" s="641"/>
      <c r="C27" s="181" t="s">
        <v>6</v>
      </c>
      <c r="D27" s="176">
        <f>SUM(D5:D26)</f>
        <v>0</v>
      </c>
      <c r="E27" s="176">
        <f t="shared" ref="E27:P27" si="5">SUM(E5:E26)</f>
        <v>0</v>
      </c>
      <c r="F27" s="176">
        <f t="shared" si="5"/>
        <v>0</v>
      </c>
      <c r="G27" s="176">
        <f t="shared" si="5"/>
        <v>0</v>
      </c>
      <c r="H27" s="176">
        <f t="shared" si="5"/>
        <v>0</v>
      </c>
      <c r="I27" s="176">
        <f t="shared" si="5"/>
        <v>0</v>
      </c>
      <c r="J27" s="176">
        <f t="shared" si="5"/>
        <v>0</v>
      </c>
      <c r="K27" s="176">
        <f t="shared" si="5"/>
        <v>0</v>
      </c>
      <c r="L27" s="176">
        <f t="shared" si="5"/>
        <v>0</v>
      </c>
      <c r="M27" s="176">
        <f t="shared" si="5"/>
        <v>0</v>
      </c>
      <c r="N27" s="176">
        <f t="shared" si="5"/>
        <v>0</v>
      </c>
      <c r="O27" s="176">
        <f t="shared" si="5"/>
        <v>0</v>
      </c>
      <c r="P27" s="176">
        <f t="shared" si="5"/>
        <v>0</v>
      </c>
    </row>
    <row r="28" spans="1:16" ht="15" customHeight="1" x14ac:dyDescent="0.25">
      <c r="A28" s="32">
        <f>+A26+1</f>
        <v>23</v>
      </c>
      <c r="B28" s="43" t="s">
        <v>35</v>
      </c>
      <c r="C28" s="180" t="s">
        <v>6</v>
      </c>
      <c r="D28" s="179"/>
      <c r="E28" s="172"/>
      <c r="F28" s="172"/>
      <c r="G28" s="172"/>
      <c r="H28" s="172"/>
      <c r="I28" s="172"/>
      <c r="J28" s="172"/>
      <c r="K28" s="172"/>
      <c r="L28" s="172"/>
      <c r="M28" s="172"/>
      <c r="N28" s="172"/>
      <c r="O28" s="172"/>
      <c r="P28" s="173">
        <f t="shared" si="1"/>
        <v>0</v>
      </c>
    </row>
    <row r="29" spans="1:16" ht="15" customHeight="1" x14ac:dyDescent="0.25">
      <c r="A29" s="32">
        <f>+A28+1</f>
        <v>24</v>
      </c>
      <c r="B29" s="43" t="s">
        <v>260</v>
      </c>
      <c r="C29" s="180" t="s">
        <v>6</v>
      </c>
      <c r="D29" s="179"/>
      <c r="E29" s="172"/>
      <c r="F29" s="172"/>
      <c r="G29" s="172"/>
      <c r="H29" s="172"/>
      <c r="I29" s="172"/>
      <c r="J29" s="172"/>
      <c r="K29" s="172"/>
      <c r="L29" s="172"/>
      <c r="M29" s="172"/>
      <c r="N29" s="172"/>
      <c r="O29" s="172"/>
      <c r="P29" s="173">
        <f t="shared" si="1"/>
        <v>0</v>
      </c>
    </row>
    <row r="30" spans="1:16" ht="25.5" customHeight="1" x14ac:dyDescent="0.25">
      <c r="A30" s="636" t="s">
        <v>36</v>
      </c>
      <c r="B30" s="637"/>
      <c r="C30" s="249" t="s">
        <v>6</v>
      </c>
      <c r="D30" s="250">
        <f t="shared" ref="D30:P30" si="6">SUM(D28:D29)</f>
        <v>0</v>
      </c>
      <c r="E30" s="250">
        <f t="shared" si="6"/>
        <v>0</v>
      </c>
      <c r="F30" s="250">
        <f t="shared" si="6"/>
        <v>0</v>
      </c>
      <c r="G30" s="250">
        <f t="shared" si="6"/>
        <v>0</v>
      </c>
      <c r="H30" s="250">
        <f t="shared" si="6"/>
        <v>0</v>
      </c>
      <c r="I30" s="250">
        <f t="shared" si="6"/>
        <v>0</v>
      </c>
      <c r="J30" s="250">
        <f t="shared" si="6"/>
        <v>0</v>
      </c>
      <c r="K30" s="250">
        <f t="shared" si="6"/>
        <v>0</v>
      </c>
      <c r="L30" s="250">
        <f t="shared" si="6"/>
        <v>0</v>
      </c>
      <c r="M30" s="250">
        <f t="shared" si="6"/>
        <v>0</v>
      </c>
      <c r="N30" s="250">
        <f t="shared" si="6"/>
        <v>0</v>
      </c>
      <c r="O30" s="250">
        <f t="shared" si="6"/>
        <v>0</v>
      </c>
      <c r="P30" s="250">
        <f t="shared" si="6"/>
        <v>0</v>
      </c>
    </row>
    <row r="31" spans="1:16" ht="33" customHeight="1" x14ac:dyDescent="0.25">
      <c r="A31" s="626" t="s">
        <v>84</v>
      </c>
      <c r="B31" s="627"/>
      <c r="C31" s="254" t="s">
        <v>6</v>
      </c>
      <c r="D31" s="259">
        <f t="shared" ref="D31:P31" si="7">D27+D30</f>
        <v>0</v>
      </c>
      <c r="E31" s="259">
        <f t="shared" si="7"/>
        <v>0</v>
      </c>
      <c r="F31" s="259">
        <f>F27+F30</f>
        <v>0</v>
      </c>
      <c r="G31" s="259">
        <f t="shared" si="7"/>
        <v>0</v>
      </c>
      <c r="H31" s="259">
        <f t="shared" si="7"/>
        <v>0</v>
      </c>
      <c r="I31" s="259">
        <f t="shared" si="7"/>
        <v>0</v>
      </c>
      <c r="J31" s="259">
        <f t="shared" si="7"/>
        <v>0</v>
      </c>
      <c r="K31" s="259">
        <f t="shared" si="7"/>
        <v>0</v>
      </c>
      <c r="L31" s="259">
        <f t="shared" si="7"/>
        <v>0</v>
      </c>
      <c r="M31" s="259">
        <f t="shared" si="7"/>
        <v>0</v>
      </c>
      <c r="N31" s="259">
        <f t="shared" si="7"/>
        <v>0</v>
      </c>
      <c r="O31" s="259">
        <f t="shared" si="7"/>
        <v>0</v>
      </c>
      <c r="P31" s="259">
        <f t="shared" si="7"/>
        <v>0</v>
      </c>
    </row>
    <row r="32" spans="1:16" ht="15" customHeight="1" x14ac:dyDescent="0.25">
      <c r="A32" s="32">
        <f>A29+1</f>
        <v>25</v>
      </c>
      <c r="B32" s="43" t="s">
        <v>274</v>
      </c>
      <c r="C32" s="180" t="s">
        <v>6</v>
      </c>
      <c r="D32" s="179"/>
      <c r="E32" s="172"/>
      <c r="F32" s="172"/>
      <c r="G32" s="172"/>
      <c r="H32" s="172"/>
      <c r="I32" s="172"/>
      <c r="J32" s="172"/>
      <c r="K32" s="172"/>
      <c r="L32" s="172"/>
      <c r="M32" s="172"/>
      <c r="N32" s="172"/>
      <c r="O32" s="172"/>
      <c r="P32" s="173">
        <f t="shared" ref="P32:P34" si="8">SUM(D32:O32)</f>
        <v>0</v>
      </c>
    </row>
    <row r="33" spans="1:17" ht="15" customHeight="1" x14ac:dyDescent="0.25">
      <c r="A33" s="32">
        <f>+A32+1</f>
        <v>26</v>
      </c>
      <c r="B33" s="43" t="s">
        <v>275</v>
      </c>
      <c r="C33" s="180" t="s">
        <v>6</v>
      </c>
      <c r="D33" s="179"/>
      <c r="E33" s="172"/>
      <c r="F33" s="172"/>
      <c r="G33" s="172"/>
      <c r="H33" s="172"/>
      <c r="I33" s="172"/>
      <c r="J33" s="172"/>
      <c r="K33" s="172"/>
      <c r="L33" s="172"/>
      <c r="M33" s="172"/>
      <c r="N33" s="172"/>
      <c r="O33" s="172"/>
      <c r="P33" s="173">
        <f t="shared" si="8"/>
        <v>0</v>
      </c>
    </row>
    <row r="34" spans="1:17" ht="15" customHeight="1" x14ac:dyDescent="0.25">
      <c r="A34" s="32">
        <f>+A33+1</f>
        <v>27</v>
      </c>
      <c r="B34" s="43" t="s">
        <v>276</v>
      </c>
      <c r="C34" s="180" t="s">
        <v>6</v>
      </c>
      <c r="D34" s="179"/>
      <c r="E34" s="172"/>
      <c r="F34" s="172"/>
      <c r="G34" s="172"/>
      <c r="H34" s="172"/>
      <c r="I34" s="172"/>
      <c r="J34" s="172"/>
      <c r="K34" s="172"/>
      <c r="L34" s="172"/>
      <c r="M34" s="172"/>
      <c r="N34" s="172"/>
      <c r="O34" s="172"/>
      <c r="P34" s="173">
        <f t="shared" si="8"/>
        <v>0</v>
      </c>
    </row>
    <row r="35" spans="1:17" ht="33" customHeight="1" x14ac:dyDescent="0.25">
      <c r="A35" s="628" t="s">
        <v>277</v>
      </c>
      <c r="B35" s="629"/>
      <c r="C35" s="249" t="s">
        <v>6</v>
      </c>
      <c r="D35" s="250">
        <f>SUM(D32:D34)</f>
        <v>0</v>
      </c>
      <c r="E35" s="250">
        <f t="shared" ref="E35:P35" si="9">SUM(E32:E34)</f>
        <v>0</v>
      </c>
      <c r="F35" s="250">
        <f t="shared" si="9"/>
        <v>0</v>
      </c>
      <c r="G35" s="250">
        <f t="shared" si="9"/>
        <v>0</v>
      </c>
      <c r="H35" s="250">
        <f t="shared" si="9"/>
        <v>0</v>
      </c>
      <c r="I35" s="250">
        <f t="shared" si="9"/>
        <v>0</v>
      </c>
      <c r="J35" s="250">
        <f t="shared" si="9"/>
        <v>0</v>
      </c>
      <c r="K35" s="250">
        <f t="shared" si="9"/>
        <v>0</v>
      </c>
      <c r="L35" s="250">
        <f t="shared" si="9"/>
        <v>0</v>
      </c>
      <c r="M35" s="250">
        <f t="shared" si="9"/>
        <v>0</v>
      </c>
      <c r="N35" s="250">
        <f t="shared" si="9"/>
        <v>0</v>
      </c>
      <c r="O35" s="250">
        <f t="shared" si="9"/>
        <v>0</v>
      </c>
      <c r="P35" s="250">
        <f t="shared" si="9"/>
        <v>0</v>
      </c>
    </row>
    <row r="36" spans="1:17" ht="34.5" customHeight="1" x14ac:dyDescent="0.25">
      <c r="A36" s="630" t="s">
        <v>278</v>
      </c>
      <c r="B36" s="631"/>
      <c r="C36" s="260" t="s">
        <v>6</v>
      </c>
      <c r="D36" s="261">
        <f>+D35+D31</f>
        <v>0</v>
      </c>
      <c r="E36" s="261">
        <f t="shared" ref="E36:P36" si="10">+E35+E31</f>
        <v>0</v>
      </c>
      <c r="F36" s="261">
        <f t="shared" si="10"/>
        <v>0</v>
      </c>
      <c r="G36" s="261">
        <f t="shared" si="10"/>
        <v>0</v>
      </c>
      <c r="H36" s="261">
        <f t="shared" si="10"/>
        <v>0</v>
      </c>
      <c r="I36" s="261">
        <f t="shared" si="10"/>
        <v>0</v>
      </c>
      <c r="J36" s="261">
        <f t="shared" si="10"/>
        <v>0</v>
      </c>
      <c r="K36" s="261">
        <f t="shared" si="10"/>
        <v>0</v>
      </c>
      <c r="L36" s="261">
        <f t="shared" si="10"/>
        <v>0</v>
      </c>
      <c r="M36" s="261">
        <f t="shared" si="10"/>
        <v>0</v>
      </c>
      <c r="N36" s="261">
        <f t="shared" si="10"/>
        <v>0</v>
      </c>
      <c r="O36" s="261">
        <f t="shared" si="10"/>
        <v>0</v>
      </c>
      <c r="P36" s="261">
        <f t="shared" si="10"/>
        <v>0</v>
      </c>
    </row>
    <row r="37" spans="1:17" ht="28.5" customHeight="1" x14ac:dyDescent="0.25">
      <c r="A37" s="6"/>
      <c r="B37" s="632" t="s">
        <v>279</v>
      </c>
      <c r="C37" s="632"/>
      <c r="D37" s="632"/>
      <c r="E37" s="632"/>
      <c r="F37" s="632"/>
      <c r="G37" s="632"/>
      <c r="H37" s="632"/>
      <c r="I37" s="632"/>
      <c r="J37" s="632"/>
      <c r="K37" s="632"/>
      <c r="L37" s="632"/>
      <c r="M37" s="632"/>
      <c r="N37" s="632"/>
      <c r="O37" s="632"/>
    </row>
    <row r="38" spans="1:17" s="45" customFormat="1" ht="28.5" customHeight="1" x14ac:dyDescent="0.25">
      <c r="A38" s="44"/>
      <c r="B38" s="149" t="s">
        <v>81</v>
      </c>
      <c r="C38" s="184"/>
      <c r="K38" s="45" t="s">
        <v>82</v>
      </c>
      <c r="P38" s="175"/>
    </row>
    <row r="40" spans="1:17" ht="32.25" customHeight="1" x14ac:dyDescent="0.25">
      <c r="B40" s="288" t="s">
        <v>438</v>
      </c>
      <c r="C40" s="289"/>
      <c r="D40" s="290"/>
      <c r="E40" s="291"/>
      <c r="F40" s="291"/>
      <c r="G40" s="291"/>
      <c r="H40" s="291"/>
      <c r="I40" s="291"/>
      <c r="J40" s="291"/>
      <c r="K40" s="291"/>
      <c r="L40" s="291"/>
    </row>
    <row r="41" spans="1:17" ht="39.75" customHeight="1" x14ac:dyDescent="0.25">
      <c r="B41" s="263" t="s">
        <v>193</v>
      </c>
      <c r="C41" s="633" t="s">
        <v>281</v>
      </c>
      <c r="D41" s="634"/>
      <c r="E41" s="634"/>
      <c r="F41" s="634"/>
      <c r="G41" s="634"/>
      <c r="H41" s="634"/>
      <c r="I41" s="634"/>
      <c r="J41" s="634"/>
      <c r="K41" s="634"/>
      <c r="L41" s="634"/>
      <c r="M41" s="634"/>
      <c r="N41" s="634"/>
      <c r="O41" s="635"/>
      <c r="P41" s="211" t="s">
        <v>479</v>
      </c>
    </row>
    <row r="42" spans="1:17" x14ac:dyDescent="0.25">
      <c r="B42" s="200" t="s">
        <v>194</v>
      </c>
      <c r="C42" s="37" t="s">
        <v>205</v>
      </c>
      <c r="D42" s="488"/>
      <c r="E42" s="488"/>
      <c r="F42" s="488"/>
      <c r="G42" s="488"/>
      <c r="H42" s="489"/>
      <c r="I42" s="489"/>
      <c r="J42" s="490"/>
      <c r="K42" s="490"/>
      <c r="L42" s="490"/>
      <c r="M42" s="490"/>
      <c r="N42" s="490"/>
      <c r="O42" s="490"/>
      <c r="P42" s="201">
        <f>SUM(D42:O42)</f>
        <v>0</v>
      </c>
      <c r="Q42" s="210"/>
    </row>
    <row r="43" spans="1:17" x14ac:dyDescent="0.25">
      <c r="B43" s="200" t="s">
        <v>439</v>
      </c>
      <c r="C43" s="37" t="s">
        <v>206</v>
      </c>
      <c r="D43" s="488"/>
      <c r="E43" s="488"/>
      <c r="F43" s="488"/>
      <c r="G43" s="489"/>
      <c r="H43" s="489"/>
      <c r="I43" s="489"/>
      <c r="J43" s="489"/>
      <c r="K43" s="489"/>
      <c r="L43" s="489"/>
      <c r="M43" s="489"/>
      <c r="N43" s="489"/>
      <c r="O43" s="489"/>
      <c r="P43" s="201">
        <f t="shared" ref="P43:P53" si="11">SUM(D43:O43)</f>
        <v>0</v>
      </c>
    </row>
    <row r="44" spans="1:17" x14ac:dyDescent="0.25">
      <c r="B44" s="621"/>
      <c r="C44" s="622"/>
      <c r="D44" s="622"/>
      <c r="E44" s="622"/>
      <c r="F44" s="622"/>
      <c r="G44" s="622"/>
      <c r="H44" s="622"/>
      <c r="I44" s="622"/>
      <c r="J44" s="622"/>
      <c r="K44" s="622"/>
      <c r="L44" s="622"/>
      <c r="M44" s="622"/>
      <c r="N44" s="622"/>
      <c r="O44" s="622"/>
      <c r="P44" s="623"/>
    </row>
    <row r="45" spans="1:17" x14ac:dyDescent="0.25">
      <c r="B45" s="196" t="s">
        <v>195</v>
      </c>
      <c r="C45" s="197"/>
      <c r="D45" s="198"/>
      <c r="E45" s="199"/>
      <c r="F45" s="199"/>
      <c r="G45" s="199"/>
      <c r="H45" s="199"/>
      <c r="I45" s="199"/>
      <c r="J45" s="199"/>
      <c r="K45" s="199"/>
      <c r="L45" s="199"/>
      <c r="M45" s="199"/>
      <c r="N45" s="199"/>
      <c r="O45" s="199"/>
      <c r="P45" s="202"/>
      <c r="Q45" s="7" t="s">
        <v>196</v>
      </c>
    </row>
    <row r="46" spans="1:17" x14ac:dyDescent="0.25">
      <c r="B46" s="268" t="s">
        <v>197</v>
      </c>
      <c r="C46" s="269" t="s">
        <v>23</v>
      </c>
      <c r="D46" s="293"/>
      <c r="E46" s="294"/>
      <c r="F46" s="294"/>
      <c r="G46" s="294"/>
      <c r="H46" s="294"/>
      <c r="I46" s="294"/>
      <c r="J46" s="294"/>
      <c r="K46" s="294"/>
      <c r="L46" s="294"/>
      <c r="M46" s="294"/>
      <c r="N46" s="294"/>
      <c r="O46" s="294"/>
      <c r="P46" s="270"/>
      <c r="Q46" s="195" t="e">
        <f>P50/P42</f>
        <v>#DIV/0!</v>
      </c>
    </row>
    <row r="47" spans="1:17" x14ac:dyDescent="0.25">
      <c r="B47" s="268" t="s">
        <v>198</v>
      </c>
      <c r="C47" s="269" t="s">
        <v>23</v>
      </c>
      <c r="D47" s="293"/>
      <c r="E47" s="294"/>
      <c r="F47" s="294"/>
      <c r="G47" s="294"/>
      <c r="H47" s="294"/>
      <c r="I47" s="294"/>
      <c r="J47" s="294"/>
      <c r="K47" s="294"/>
      <c r="L47" s="294"/>
      <c r="M47" s="294"/>
      <c r="N47" s="294"/>
      <c r="O47" s="294"/>
      <c r="P47" s="270"/>
      <c r="Q47" s="195" t="e">
        <f>+P51/P43</f>
        <v>#DIV/0!</v>
      </c>
    </row>
    <row r="48" spans="1:17" x14ac:dyDescent="0.25">
      <c r="B48" s="621"/>
      <c r="C48" s="622"/>
      <c r="D48" s="622"/>
      <c r="E48" s="622"/>
      <c r="F48" s="622"/>
      <c r="G48" s="622"/>
      <c r="H48" s="622"/>
      <c r="I48" s="622"/>
      <c r="J48" s="622"/>
      <c r="K48" s="622"/>
      <c r="L48" s="622"/>
      <c r="M48" s="622"/>
      <c r="N48" s="622"/>
      <c r="O48" s="622"/>
      <c r="P48" s="623"/>
    </row>
    <row r="49" spans="1:17" ht="13.5" customHeight="1" x14ac:dyDescent="0.25">
      <c r="B49" s="196" t="s">
        <v>199</v>
      </c>
      <c r="C49" s="197"/>
      <c r="D49" s="198"/>
      <c r="E49" s="199"/>
      <c r="F49" s="199"/>
      <c r="G49" s="199"/>
      <c r="H49" s="199"/>
      <c r="I49" s="199"/>
      <c r="J49" s="199"/>
      <c r="K49" s="199"/>
      <c r="L49" s="199"/>
      <c r="M49" s="199"/>
      <c r="N49" s="199"/>
      <c r="O49" s="199"/>
      <c r="P49" s="204" t="s">
        <v>290</v>
      </c>
    </row>
    <row r="50" spans="1:17" x14ac:dyDescent="0.25">
      <c r="B50" s="200" t="s">
        <v>200</v>
      </c>
      <c r="C50" s="180" t="s">
        <v>6</v>
      </c>
      <c r="D50" s="203">
        <f>+D42*D46</f>
        <v>0</v>
      </c>
      <c r="E50" s="203">
        <f t="shared" ref="E50:O51" si="12">+E42*E46</f>
        <v>0</v>
      </c>
      <c r="F50" s="203">
        <f t="shared" si="12"/>
        <v>0</v>
      </c>
      <c r="G50" s="203">
        <f t="shared" si="12"/>
        <v>0</v>
      </c>
      <c r="H50" s="203">
        <f t="shared" si="12"/>
        <v>0</v>
      </c>
      <c r="I50" s="203">
        <f t="shared" si="12"/>
        <v>0</v>
      </c>
      <c r="J50" s="203">
        <f t="shared" si="12"/>
        <v>0</v>
      </c>
      <c r="K50" s="203">
        <f t="shared" si="12"/>
        <v>0</v>
      </c>
      <c r="L50" s="203">
        <f t="shared" si="12"/>
        <v>0</v>
      </c>
      <c r="M50" s="203">
        <f t="shared" si="12"/>
        <v>0</v>
      </c>
      <c r="N50" s="203">
        <f t="shared" si="12"/>
        <v>0</v>
      </c>
      <c r="O50" s="203">
        <f t="shared" si="12"/>
        <v>0</v>
      </c>
      <c r="P50" s="202">
        <f t="shared" si="11"/>
        <v>0</v>
      </c>
    </row>
    <row r="51" spans="1:17" x14ac:dyDescent="0.25">
      <c r="B51" s="200" t="s">
        <v>201</v>
      </c>
      <c r="C51" s="180" t="s">
        <v>6</v>
      </c>
      <c r="D51" s="203">
        <f>+D43*D47</f>
        <v>0</v>
      </c>
      <c r="E51" s="203">
        <f t="shared" si="12"/>
        <v>0</v>
      </c>
      <c r="F51" s="203">
        <f t="shared" si="12"/>
        <v>0</v>
      </c>
      <c r="G51" s="203">
        <f t="shared" si="12"/>
        <v>0</v>
      </c>
      <c r="H51" s="203">
        <f t="shared" si="12"/>
        <v>0</v>
      </c>
      <c r="I51" s="203">
        <f t="shared" si="12"/>
        <v>0</v>
      </c>
      <c r="J51" s="203">
        <f t="shared" si="12"/>
        <v>0</v>
      </c>
      <c r="K51" s="203">
        <f t="shared" si="12"/>
        <v>0</v>
      </c>
      <c r="L51" s="203">
        <f t="shared" si="12"/>
        <v>0</v>
      </c>
      <c r="M51" s="203">
        <f t="shared" si="12"/>
        <v>0</v>
      </c>
      <c r="N51" s="203">
        <f t="shared" si="12"/>
        <v>0</v>
      </c>
      <c r="O51" s="203">
        <f t="shared" si="12"/>
        <v>0</v>
      </c>
      <c r="P51" s="202">
        <f t="shared" si="11"/>
        <v>0</v>
      </c>
    </row>
    <row r="52" spans="1:17" x14ac:dyDescent="0.25">
      <c r="B52" s="200" t="s">
        <v>202</v>
      </c>
      <c r="C52" s="180" t="s">
        <v>6</v>
      </c>
      <c r="D52" s="216">
        <f>D55</f>
        <v>0</v>
      </c>
      <c r="E52" s="216">
        <f>D52</f>
        <v>0</v>
      </c>
      <c r="F52" s="216">
        <f t="shared" ref="F52:O52" si="13">E52</f>
        <v>0</v>
      </c>
      <c r="G52" s="216">
        <f t="shared" si="13"/>
        <v>0</v>
      </c>
      <c r="H52" s="216">
        <f t="shared" si="13"/>
        <v>0</v>
      </c>
      <c r="I52" s="216">
        <f t="shared" si="13"/>
        <v>0</v>
      </c>
      <c r="J52" s="216">
        <f t="shared" si="13"/>
        <v>0</v>
      </c>
      <c r="K52" s="216">
        <f t="shared" si="13"/>
        <v>0</v>
      </c>
      <c r="L52" s="216">
        <f t="shared" si="13"/>
        <v>0</v>
      </c>
      <c r="M52" s="216">
        <f t="shared" si="13"/>
        <v>0</v>
      </c>
      <c r="N52" s="216">
        <f t="shared" si="13"/>
        <v>0</v>
      </c>
      <c r="O52" s="216">
        <f t="shared" si="13"/>
        <v>0</v>
      </c>
      <c r="P52" s="202">
        <f t="shared" si="11"/>
        <v>0</v>
      </c>
    </row>
    <row r="53" spans="1:17" ht="22.5" customHeight="1" x14ac:dyDescent="0.25">
      <c r="B53" s="208" t="s">
        <v>203</v>
      </c>
      <c r="C53" s="207" t="s">
        <v>6</v>
      </c>
      <c r="D53" s="205">
        <f>SUM(D50:D52)</f>
        <v>0</v>
      </c>
      <c r="E53" s="205">
        <f t="shared" ref="E53:O53" si="14">SUM(E50:E52)</f>
        <v>0</v>
      </c>
      <c r="F53" s="205">
        <f t="shared" si="14"/>
        <v>0</v>
      </c>
      <c r="G53" s="205">
        <f t="shared" si="14"/>
        <v>0</v>
      </c>
      <c r="H53" s="205">
        <f t="shared" si="14"/>
        <v>0</v>
      </c>
      <c r="I53" s="205">
        <f t="shared" si="14"/>
        <v>0</v>
      </c>
      <c r="J53" s="205">
        <f t="shared" si="14"/>
        <v>0</v>
      </c>
      <c r="K53" s="205">
        <f t="shared" si="14"/>
        <v>0</v>
      </c>
      <c r="L53" s="205">
        <f t="shared" si="14"/>
        <v>0</v>
      </c>
      <c r="M53" s="205">
        <f t="shared" si="14"/>
        <v>0</v>
      </c>
      <c r="N53" s="205">
        <f t="shared" si="14"/>
        <v>0</v>
      </c>
      <c r="O53" s="205">
        <f t="shared" si="14"/>
        <v>0</v>
      </c>
      <c r="P53" s="206">
        <f t="shared" si="11"/>
        <v>0</v>
      </c>
      <c r="Q53" s="7" t="s">
        <v>204</v>
      </c>
    </row>
    <row r="55" spans="1:17" ht="15" x14ac:dyDescent="0.25">
      <c r="A55" s="7"/>
      <c r="B55" s="194" t="s">
        <v>282</v>
      </c>
      <c r="D55" s="267">
        <f>E74</f>
        <v>0</v>
      </c>
      <c r="E55" s="264" t="s">
        <v>283</v>
      </c>
    </row>
    <row r="56" spans="1:17" x14ac:dyDescent="0.25">
      <c r="A56" s="7"/>
      <c r="B56" s="209" t="s">
        <v>284</v>
      </c>
    </row>
    <row r="57" spans="1:17" ht="29.25" customHeight="1" x14ac:dyDescent="0.25">
      <c r="A57" s="265"/>
      <c r="B57" s="624" t="s">
        <v>478</v>
      </c>
      <c r="C57" s="624"/>
      <c r="D57" s="624"/>
      <c r="E57" s="624"/>
      <c r="F57" s="624"/>
    </row>
    <row r="58" spans="1:17" ht="38.25" x14ac:dyDescent="0.25">
      <c r="A58" s="133" t="s">
        <v>0</v>
      </c>
      <c r="B58" s="138" t="s">
        <v>143</v>
      </c>
      <c r="C58" s="138" t="s">
        <v>142</v>
      </c>
      <c r="D58" s="133" t="s">
        <v>172</v>
      </c>
      <c r="E58" s="138" t="s">
        <v>503</v>
      </c>
      <c r="F58" s="138" t="s">
        <v>504</v>
      </c>
    </row>
    <row r="59" spans="1:17" ht="15" x14ac:dyDescent="0.25">
      <c r="A59" s="68">
        <v>1</v>
      </c>
      <c r="B59" s="64">
        <v>15</v>
      </c>
      <c r="C59" s="266"/>
      <c r="D59" s="135">
        <v>4400</v>
      </c>
      <c r="E59" s="35">
        <f>+C59*D59/1000</f>
        <v>0</v>
      </c>
      <c r="F59" s="35">
        <f>+E59*12</f>
        <v>0</v>
      </c>
    </row>
    <row r="60" spans="1:17" ht="15" x14ac:dyDescent="0.25">
      <c r="A60" s="68">
        <f>+A59+1</f>
        <v>2</v>
      </c>
      <c r="B60" s="64">
        <f>+B59+5</f>
        <v>20</v>
      </c>
      <c r="C60" s="266"/>
      <c r="D60" s="135">
        <v>6000</v>
      </c>
      <c r="E60" s="35">
        <f t="shared" ref="E60:E73" si="15">+C60*D60/1000</f>
        <v>0</v>
      </c>
      <c r="F60" s="35">
        <f t="shared" ref="F60:F73" si="16">+E60*12</f>
        <v>0</v>
      </c>
    </row>
    <row r="61" spans="1:17" ht="15" x14ac:dyDescent="0.25">
      <c r="A61" s="68">
        <f t="shared" ref="A61:A73" si="17">+A60+1</f>
        <v>3</v>
      </c>
      <c r="B61" s="64">
        <v>25</v>
      </c>
      <c r="C61" s="266"/>
      <c r="D61" s="135">
        <v>9200</v>
      </c>
      <c r="E61" s="35">
        <f t="shared" si="15"/>
        <v>0</v>
      </c>
      <c r="F61" s="35">
        <f t="shared" si="16"/>
        <v>0</v>
      </c>
    </row>
    <row r="62" spans="1:17" ht="15" x14ac:dyDescent="0.25">
      <c r="A62" s="68">
        <f t="shared" si="17"/>
        <v>4</v>
      </c>
      <c r="B62" s="64">
        <v>32</v>
      </c>
      <c r="C62" s="266"/>
      <c r="D62" s="135">
        <v>13680</v>
      </c>
      <c r="E62" s="35">
        <f t="shared" si="15"/>
        <v>0</v>
      </c>
      <c r="F62" s="35">
        <f t="shared" si="16"/>
        <v>0</v>
      </c>
    </row>
    <row r="63" spans="1:17" ht="15" x14ac:dyDescent="0.25">
      <c r="A63" s="68">
        <f t="shared" si="17"/>
        <v>5</v>
      </c>
      <c r="B63" s="64">
        <v>40</v>
      </c>
      <c r="C63" s="266"/>
      <c r="D63" s="135">
        <v>20400</v>
      </c>
      <c r="E63" s="35">
        <f t="shared" si="15"/>
        <v>0</v>
      </c>
      <c r="F63" s="35">
        <f t="shared" si="16"/>
        <v>0</v>
      </c>
    </row>
    <row r="64" spans="1:17" ht="15" x14ac:dyDescent="0.25">
      <c r="A64" s="68">
        <f t="shared" si="17"/>
        <v>6</v>
      </c>
      <c r="B64" s="64">
        <v>50</v>
      </c>
      <c r="C64" s="266"/>
      <c r="D64" s="135">
        <v>32080</v>
      </c>
      <c r="E64" s="35">
        <f t="shared" si="15"/>
        <v>0</v>
      </c>
      <c r="F64" s="35">
        <f t="shared" si="16"/>
        <v>0</v>
      </c>
    </row>
    <row r="65" spans="1:6" s="7" customFormat="1" ht="15" x14ac:dyDescent="0.25">
      <c r="A65" s="68">
        <f t="shared" si="17"/>
        <v>7</v>
      </c>
      <c r="B65" s="64">
        <v>65</v>
      </c>
      <c r="C65" s="266"/>
      <c r="D65" s="135">
        <v>39840</v>
      </c>
      <c r="E65" s="35">
        <f t="shared" si="15"/>
        <v>0</v>
      </c>
      <c r="F65" s="35">
        <f t="shared" si="16"/>
        <v>0</v>
      </c>
    </row>
    <row r="66" spans="1:6" s="7" customFormat="1" ht="15" x14ac:dyDescent="0.25">
      <c r="A66" s="68">
        <f t="shared" si="17"/>
        <v>8</v>
      </c>
      <c r="B66" s="64">
        <v>80</v>
      </c>
      <c r="C66" s="266"/>
      <c r="D66" s="135">
        <v>52720</v>
      </c>
      <c r="E66" s="35">
        <f t="shared" si="15"/>
        <v>0</v>
      </c>
      <c r="F66" s="35">
        <f t="shared" si="16"/>
        <v>0</v>
      </c>
    </row>
    <row r="67" spans="1:6" s="7" customFormat="1" ht="15" x14ac:dyDescent="0.25">
      <c r="A67" s="68">
        <f t="shared" si="17"/>
        <v>9</v>
      </c>
      <c r="B67" s="64">
        <v>100</v>
      </c>
      <c r="C67" s="266"/>
      <c r="D67" s="135">
        <v>76400</v>
      </c>
      <c r="E67" s="35">
        <f t="shared" si="15"/>
        <v>0</v>
      </c>
      <c r="F67" s="35">
        <f t="shared" si="16"/>
        <v>0</v>
      </c>
    </row>
    <row r="68" spans="1:6" s="7" customFormat="1" ht="15" x14ac:dyDescent="0.25">
      <c r="A68" s="68">
        <f t="shared" si="17"/>
        <v>10</v>
      </c>
      <c r="B68" s="64">
        <v>125</v>
      </c>
      <c r="C68" s="266"/>
      <c r="D68" s="135">
        <v>93200</v>
      </c>
      <c r="E68" s="35">
        <f t="shared" si="15"/>
        <v>0</v>
      </c>
      <c r="F68" s="35">
        <f t="shared" si="16"/>
        <v>0</v>
      </c>
    </row>
    <row r="69" spans="1:6" s="7" customFormat="1" ht="15" x14ac:dyDescent="0.25">
      <c r="A69" s="68">
        <f t="shared" si="17"/>
        <v>11</v>
      </c>
      <c r="B69" s="64">
        <v>150</v>
      </c>
      <c r="C69" s="266"/>
      <c r="D69" s="135">
        <v>126480</v>
      </c>
      <c r="E69" s="35">
        <f t="shared" si="15"/>
        <v>0</v>
      </c>
      <c r="F69" s="35">
        <f t="shared" si="16"/>
        <v>0</v>
      </c>
    </row>
    <row r="70" spans="1:6" s="7" customFormat="1" ht="15" x14ac:dyDescent="0.25">
      <c r="A70" s="68">
        <f t="shared" si="17"/>
        <v>12</v>
      </c>
      <c r="B70" s="64">
        <v>200</v>
      </c>
      <c r="C70" s="266"/>
      <c r="D70" s="135">
        <v>156000</v>
      </c>
      <c r="E70" s="35">
        <f t="shared" si="15"/>
        <v>0</v>
      </c>
      <c r="F70" s="35">
        <f t="shared" si="16"/>
        <v>0</v>
      </c>
    </row>
    <row r="71" spans="1:6" s="7" customFormat="1" ht="15" x14ac:dyDescent="0.25">
      <c r="A71" s="68">
        <f t="shared" si="17"/>
        <v>13</v>
      </c>
      <c r="B71" s="64">
        <v>250</v>
      </c>
      <c r="C71" s="266"/>
      <c r="D71" s="135">
        <v>215040</v>
      </c>
      <c r="E71" s="35">
        <f t="shared" si="15"/>
        <v>0</v>
      </c>
      <c r="F71" s="35">
        <f t="shared" si="16"/>
        <v>0</v>
      </c>
    </row>
    <row r="72" spans="1:6" s="7" customFormat="1" ht="15" x14ac:dyDescent="0.25">
      <c r="A72" s="68">
        <f t="shared" si="17"/>
        <v>14</v>
      </c>
      <c r="B72" s="64">
        <v>300</v>
      </c>
      <c r="C72" s="266"/>
      <c r="D72" s="135">
        <v>284400</v>
      </c>
      <c r="E72" s="35">
        <f t="shared" si="15"/>
        <v>0</v>
      </c>
      <c r="F72" s="35">
        <f t="shared" si="16"/>
        <v>0</v>
      </c>
    </row>
    <row r="73" spans="1:6" s="7" customFormat="1" ht="15" x14ac:dyDescent="0.25">
      <c r="A73" s="68">
        <f t="shared" si="17"/>
        <v>15</v>
      </c>
      <c r="B73" s="134" t="s">
        <v>173</v>
      </c>
      <c r="C73" s="266"/>
      <c r="D73" s="135">
        <v>384000</v>
      </c>
      <c r="E73" s="35">
        <f t="shared" si="15"/>
        <v>0</v>
      </c>
      <c r="F73" s="35">
        <f t="shared" si="16"/>
        <v>0</v>
      </c>
    </row>
    <row r="74" spans="1:6" s="7" customFormat="1" x14ac:dyDescent="0.25">
      <c r="A74" s="625" t="s">
        <v>174</v>
      </c>
      <c r="B74" s="625"/>
      <c r="C74" s="450">
        <f>SUM(C59:C73)</f>
        <v>0</v>
      </c>
      <c r="D74" s="487"/>
      <c r="E74" s="137">
        <f>SUM(E59:E73)</f>
        <v>0</v>
      </c>
      <c r="F74" s="137">
        <f>SUM(F59:F73)</f>
        <v>0</v>
      </c>
    </row>
  </sheetData>
  <mergeCells count="15">
    <mergeCell ref="A30:B30"/>
    <mergeCell ref="A3:A4"/>
    <mergeCell ref="B3:B4"/>
    <mergeCell ref="C3:C4"/>
    <mergeCell ref="D3:P3"/>
    <mergeCell ref="A27:B27"/>
    <mergeCell ref="B48:P48"/>
    <mergeCell ref="B57:F57"/>
    <mergeCell ref="A74:B74"/>
    <mergeCell ref="A31:B31"/>
    <mergeCell ref="A35:B35"/>
    <mergeCell ref="A36:B36"/>
    <mergeCell ref="B37:O37"/>
    <mergeCell ref="C41:O41"/>
    <mergeCell ref="B44:P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4"/>
  <sheetViews>
    <sheetView zoomScale="90" zoomScaleNormal="90" workbookViewId="0">
      <pane xSplit="3" ySplit="4" topLeftCell="D5" activePane="bottomRight" state="frozen"/>
      <selection pane="topRight" activeCell="D1" sqref="D1"/>
      <selection pane="bottomLeft" activeCell="A5" sqref="A5"/>
      <selection pane="bottomRight" activeCell="X30" sqref="X30"/>
    </sheetView>
  </sheetViews>
  <sheetFormatPr defaultRowHeight="12.75" x14ac:dyDescent="0.25"/>
  <cols>
    <col min="1" max="1" width="3.42578125" style="4" customWidth="1"/>
    <col min="2" max="2" width="39.28515625" style="5" customWidth="1"/>
    <col min="3" max="3" width="7.28515625" style="185" customWidth="1"/>
    <col min="4" max="4" width="9.140625" style="63" customWidth="1"/>
    <col min="5" max="15" width="9.140625" style="7"/>
    <col min="16" max="16" width="12.42578125" style="174" customWidth="1"/>
    <col min="17" max="251" width="9.140625" style="7"/>
    <col min="252" max="252" width="3.42578125" style="7" customWidth="1"/>
    <col min="253" max="253" width="33.85546875" style="7" bestFit="1" customWidth="1"/>
    <col min="254" max="258" width="12.7109375" style="7" customWidth="1"/>
    <col min="259" max="259" width="87.42578125" style="7" customWidth="1"/>
    <col min="260" max="507" width="9.140625" style="7"/>
    <col min="508" max="508" width="3.42578125" style="7" customWidth="1"/>
    <col min="509" max="509" width="33.85546875" style="7" bestFit="1" customWidth="1"/>
    <col min="510" max="514" width="12.7109375" style="7" customWidth="1"/>
    <col min="515" max="515" width="87.42578125" style="7" customWidth="1"/>
    <col min="516" max="763" width="9.140625" style="7"/>
    <col min="764" max="764" width="3.42578125" style="7" customWidth="1"/>
    <col min="765" max="765" width="33.85546875" style="7" bestFit="1" customWidth="1"/>
    <col min="766" max="770" width="12.7109375" style="7" customWidth="1"/>
    <col min="771" max="771" width="87.42578125" style="7" customWidth="1"/>
    <col min="772" max="1019" width="9.140625" style="7"/>
    <col min="1020" max="1020" width="3.42578125" style="7" customWidth="1"/>
    <col min="1021" max="1021" width="33.85546875" style="7" bestFit="1" customWidth="1"/>
    <col min="1022" max="1026" width="12.7109375" style="7" customWidth="1"/>
    <col min="1027" max="1027" width="87.42578125" style="7" customWidth="1"/>
    <col min="1028" max="1275" width="9.140625" style="7"/>
    <col min="1276" max="1276" width="3.42578125" style="7" customWidth="1"/>
    <col min="1277" max="1277" width="33.85546875" style="7" bestFit="1" customWidth="1"/>
    <col min="1278" max="1282" width="12.7109375" style="7" customWidth="1"/>
    <col min="1283" max="1283" width="87.42578125" style="7" customWidth="1"/>
    <col min="1284" max="1531" width="9.140625" style="7"/>
    <col min="1532" max="1532" width="3.42578125" style="7" customWidth="1"/>
    <col min="1533" max="1533" width="33.85546875" style="7" bestFit="1" customWidth="1"/>
    <col min="1534" max="1538" width="12.7109375" style="7" customWidth="1"/>
    <col min="1539" max="1539" width="87.42578125" style="7" customWidth="1"/>
    <col min="1540" max="1787" width="9.140625" style="7"/>
    <col min="1788" max="1788" width="3.42578125" style="7" customWidth="1"/>
    <col min="1789" max="1789" width="33.85546875" style="7" bestFit="1" customWidth="1"/>
    <col min="1790" max="1794" width="12.7109375" style="7" customWidth="1"/>
    <col min="1795" max="1795" width="87.42578125" style="7" customWidth="1"/>
    <col min="1796" max="2043" width="9.140625" style="7"/>
    <col min="2044" max="2044" width="3.42578125" style="7" customWidth="1"/>
    <col min="2045" max="2045" width="33.85546875" style="7" bestFit="1" customWidth="1"/>
    <col min="2046" max="2050" width="12.7109375" style="7" customWidth="1"/>
    <col min="2051" max="2051" width="87.42578125" style="7" customWidth="1"/>
    <col min="2052" max="2299" width="9.140625" style="7"/>
    <col min="2300" max="2300" width="3.42578125" style="7" customWidth="1"/>
    <col min="2301" max="2301" width="33.85546875" style="7" bestFit="1" customWidth="1"/>
    <col min="2302" max="2306" width="12.7109375" style="7" customWidth="1"/>
    <col min="2307" max="2307" width="87.42578125" style="7" customWidth="1"/>
    <col min="2308" max="2555" width="9.140625" style="7"/>
    <col min="2556" max="2556" width="3.42578125" style="7" customWidth="1"/>
    <col min="2557" max="2557" width="33.85546875" style="7" bestFit="1" customWidth="1"/>
    <col min="2558" max="2562" width="12.7109375" style="7" customWidth="1"/>
    <col min="2563" max="2563" width="87.42578125" style="7" customWidth="1"/>
    <col min="2564" max="2811" width="9.140625" style="7"/>
    <col min="2812" max="2812" width="3.42578125" style="7" customWidth="1"/>
    <col min="2813" max="2813" width="33.85546875" style="7" bestFit="1" customWidth="1"/>
    <col min="2814" max="2818" width="12.7109375" style="7" customWidth="1"/>
    <col min="2819" max="2819" width="87.42578125" style="7" customWidth="1"/>
    <col min="2820" max="3067" width="9.140625" style="7"/>
    <col min="3068" max="3068" width="3.42578125" style="7" customWidth="1"/>
    <col min="3069" max="3069" width="33.85546875" style="7" bestFit="1" customWidth="1"/>
    <col min="3070" max="3074" width="12.7109375" style="7" customWidth="1"/>
    <col min="3075" max="3075" width="87.42578125" style="7" customWidth="1"/>
    <col min="3076" max="3323" width="9.140625" style="7"/>
    <col min="3324" max="3324" width="3.42578125" style="7" customWidth="1"/>
    <col min="3325" max="3325" width="33.85546875" style="7" bestFit="1" customWidth="1"/>
    <col min="3326" max="3330" width="12.7109375" style="7" customWidth="1"/>
    <col min="3331" max="3331" width="87.42578125" style="7" customWidth="1"/>
    <col min="3332" max="3579" width="9.140625" style="7"/>
    <col min="3580" max="3580" width="3.42578125" style="7" customWidth="1"/>
    <col min="3581" max="3581" width="33.85546875" style="7" bestFit="1" customWidth="1"/>
    <col min="3582" max="3586" width="12.7109375" style="7" customWidth="1"/>
    <col min="3587" max="3587" width="87.42578125" style="7" customWidth="1"/>
    <col min="3588" max="3835" width="9.140625" style="7"/>
    <col min="3836" max="3836" width="3.42578125" style="7" customWidth="1"/>
    <col min="3837" max="3837" width="33.85546875" style="7" bestFit="1" customWidth="1"/>
    <col min="3838" max="3842" width="12.7109375" style="7" customWidth="1"/>
    <col min="3843" max="3843" width="87.42578125" style="7" customWidth="1"/>
    <col min="3844" max="4091" width="9.140625" style="7"/>
    <col min="4092" max="4092" width="3.42578125" style="7" customWidth="1"/>
    <col min="4093" max="4093" width="33.85546875" style="7" bestFit="1" customWidth="1"/>
    <col min="4094" max="4098" width="12.7109375" style="7" customWidth="1"/>
    <col min="4099" max="4099" width="87.42578125" style="7" customWidth="1"/>
    <col min="4100" max="4347" width="9.140625" style="7"/>
    <col min="4348" max="4348" width="3.42578125" style="7" customWidth="1"/>
    <col min="4349" max="4349" width="33.85546875" style="7" bestFit="1" customWidth="1"/>
    <col min="4350" max="4354" width="12.7109375" style="7" customWidth="1"/>
    <col min="4355" max="4355" width="87.42578125" style="7" customWidth="1"/>
    <col min="4356" max="4603" width="9.140625" style="7"/>
    <col min="4604" max="4604" width="3.42578125" style="7" customWidth="1"/>
    <col min="4605" max="4605" width="33.85546875" style="7" bestFit="1" customWidth="1"/>
    <col min="4606" max="4610" width="12.7109375" style="7" customWidth="1"/>
    <col min="4611" max="4611" width="87.42578125" style="7" customWidth="1"/>
    <col min="4612" max="4859" width="9.140625" style="7"/>
    <col min="4860" max="4860" width="3.42578125" style="7" customWidth="1"/>
    <col min="4861" max="4861" width="33.85546875" style="7" bestFit="1" customWidth="1"/>
    <col min="4862" max="4866" width="12.7109375" style="7" customWidth="1"/>
    <col min="4867" max="4867" width="87.42578125" style="7" customWidth="1"/>
    <col min="4868" max="5115" width="9.140625" style="7"/>
    <col min="5116" max="5116" width="3.42578125" style="7" customWidth="1"/>
    <col min="5117" max="5117" width="33.85546875" style="7" bestFit="1" customWidth="1"/>
    <col min="5118" max="5122" width="12.7109375" style="7" customWidth="1"/>
    <col min="5123" max="5123" width="87.42578125" style="7" customWidth="1"/>
    <col min="5124" max="5371" width="9.140625" style="7"/>
    <col min="5372" max="5372" width="3.42578125" style="7" customWidth="1"/>
    <col min="5373" max="5373" width="33.85546875" style="7" bestFit="1" customWidth="1"/>
    <col min="5374" max="5378" width="12.7109375" style="7" customWidth="1"/>
    <col min="5379" max="5379" width="87.42578125" style="7" customWidth="1"/>
    <col min="5380" max="5627" width="9.140625" style="7"/>
    <col min="5628" max="5628" width="3.42578125" style="7" customWidth="1"/>
    <col min="5629" max="5629" width="33.85546875" style="7" bestFit="1" customWidth="1"/>
    <col min="5630" max="5634" width="12.7109375" style="7" customWidth="1"/>
    <col min="5635" max="5635" width="87.42578125" style="7" customWidth="1"/>
    <col min="5636" max="5883" width="9.140625" style="7"/>
    <col min="5884" max="5884" width="3.42578125" style="7" customWidth="1"/>
    <col min="5885" max="5885" width="33.85546875" style="7" bestFit="1" customWidth="1"/>
    <col min="5886" max="5890" width="12.7109375" style="7" customWidth="1"/>
    <col min="5891" max="5891" width="87.42578125" style="7" customWidth="1"/>
    <col min="5892" max="6139" width="9.140625" style="7"/>
    <col min="6140" max="6140" width="3.42578125" style="7" customWidth="1"/>
    <col min="6141" max="6141" width="33.85546875" style="7" bestFit="1" customWidth="1"/>
    <col min="6142" max="6146" width="12.7109375" style="7" customWidth="1"/>
    <col min="6147" max="6147" width="87.42578125" style="7" customWidth="1"/>
    <col min="6148" max="6395" width="9.140625" style="7"/>
    <col min="6396" max="6396" width="3.42578125" style="7" customWidth="1"/>
    <col min="6397" max="6397" width="33.85546875" style="7" bestFit="1" customWidth="1"/>
    <col min="6398" max="6402" width="12.7109375" style="7" customWidth="1"/>
    <col min="6403" max="6403" width="87.42578125" style="7" customWidth="1"/>
    <col min="6404" max="6651" width="9.140625" style="7"/>
    <col min="6652" max="6652" width="3.42578125" style="7" customWidth="1"/>
    <col min="6653" max="6653" width="33.85546875" style="7" bestFit="1" customWidth="1"/>
    <col min="6654" max="6658" width="12.7109375" style="7" customWidth="1"/>
    <col min="6659" max="6659" width="87.42578125" style="7" customWidth="1"/>
    <col min="6660" max="6907" width="9.140625" style="7"/>
    <col min="6908" max="6908" width="3.42578125" style="7" customWidth="1"/>
    <col min="6909" max="6909" width="33.85546875" style="7" bestFit="1" customWidth="1"/>
    <col min="6910" max="6914" width="12.7109375" style="7" customWidth="1"/>
    <col min="6915" max="6915" width="87.42578125" style="7" customWidth="1"/>
    <col min="6916" max="7163" width="9.140625" style="7"/>
    <col min="7164" max="7164" width="3.42578125" style="7" customWidth="1"/>
    <col min="7165" max="7165" width="33.85546875" style="7" bestFit="1" customWidth="1"/>
    <col min="7166" max="7170" width="12.7109375" style="7" customWidth="1"/>
    <col min="7171" max="7171" width="87.42578125" style="7" customWidth="1"/>
    <col min="7172" max="7419" width="9.140625" style="7"/>
    <col min="7420" max="7420" width="3.42578125" style="7" customWidth="1"/>
    <col min="7421" max="7421" width="33.85546875" style="7" bestFit="1" customWidth="1"/>
    <col min="7422" max="7426" width="12.7109375" style="7" customWidth="1"/>
    <col min="7427" max="7427" width="87.42578125" style="7" customWidth="1"/>
    <col min="7428" max="7675" width="9.140625" style="7"/>
    <col min="7676" max="7676" width="3.42578125" style="7" customWidth="1"/>
    <col min="7677" max="7677" width="33.85546875" style="7" bestFit="1" customWidth="1"/>
    <col min="7678" max="7682" width="12.7109375" style="7" customWidth="1"/>
    <col min="7683" max="7683" width="87.42578125" style="7" customWidth="1"/>
    <col min="7684" max="7931" width="9.140625" style="7"/>
    <col min="7932" max="7932" width="3.42578125" style="7" customWidth="1"/>
    <col min="7933" max="7933" width="33.85546875" style="7" bestFit="1" customWidth="1"/>
    <col min="7934" max="7938" width="12.7109375" style="7" customWidth="1"/>
    <col min="7939" max="7939" width="87.42578125" style="7" customWidth="1"/>
    <col min="7940" max="8187" width="9.140625" style="7"/>
    <col min="8188" max="8188" width="3.42578125" style="7" customWidth="1"/>
    <col min="8189" max="8189" width="33.85546875" style="7" bestFit="1" customWidth="1"/>
    <col min="8190" max="8194" width="12.7109375" style="7" customWidth="1"/>
    <col min="8195" max="8195" width="87.42578125" style="7" customWidth="1"/>
    <col min="8196" max="8443" width="9.140625" style="7"/>
    <col min="8444" max="8444" width="3.42578125" style="7" customWidth="1"/>
    <col min="8445" max="8445" width="33.85546875" style="7" bestFit="1" customWidth="1"/>
    <col min="8446" max="8450" width="12.7109375" style="7" customWidth="1"/>
    <col min="8451" max="8451" width="87.42578125" style="7" customWidth="1"/>
    <col min="8452" max="8699" width="9.140625" style="7"/>
    <col min="8700" max="8700" width="3.42578125" style="7" customWidth="1"/>
    <col min="8701" max="8701" width="33.85546875" style="7" bestFit="1" customWidth="1"/>
    <col min="8702" max="8706" width="12.7109375" style="7" customWidth="1"/>
    <col min="8707" max="8707" width="87.42578125" style="7" customWidth="1"/>
    <col min="8708" max="8955" width="9.140625" style="7"/>
    <col min="8956" max="8956" width="3.42578125" style="7" customWidth="1"/>
    <col min="8957" max="8957" width="33.85546875" style="7" bestFit="1" customWidth="1"/>
    <col min="8958" max="8962" width="12.7109375" style="7" customWidth="1"/>
    <col min="8963" max="8963" width="87.42578125" style="7" customWidth="1"/>
    <col min="8964" max="9211" width="9.140625" style="7"/>
    <col min="9212" max="9212" width="3.42578125" style="7" customWidth="1"/>
    <col min="9213" max="9213" width="33.85546875" style="7" bestFit="1" customWidth="1"/>
    <col min="9214" max="9218" width="12.7109375" style="7" customWidth="1"/>
    <col min="9219" max="9219" width="87.42578125" style="7" customWidth="1"/>
    <col min="9220" max="9467" width="9.140625" style="7"/>
    <col min="9468" max="9468" width="3.42578125" style="7" customWidth="1"/>
    <col min="9469" max="9469" width="33.85546875" style="7" bestFit="1" customWidth="1"/>
    <col min="9470" max="9474" width="12.7109375" style="7" customWidth="1"/>
    <col min="9475" max="9475" width="87.42578125" style="7" customWidth="1"/>
    <col min="9476" max="9723" width="9.140625" style="7"/>
    <col min="9724" max="9724" width="3.42578125" style="7" customWidth="1"/>
    <col min="9725" max="9725" width="33.85546875" style="7" bestFit="1" customWidth="1"/>
    <col min="9726" max="9730" width="12.7109375" style="7" customWidth="1"/>
    <col min="9731" max="9731" width="87.42578125" style="7" customWidth="1"/>
    <col min="9732" max="9979" width="9.140625" style="7"/>
    <col min="9980" max="9980" width="3.42578125" style="7" customWidth="1"/>
    <col min="9981" max="9981" width="33.85546875" style="7" bestFit="1" customWidth="1"/>
    <col min="9982" max="9986" width="12.7109375" style="7" customWidth="1"/>
    <col min="9987" max="9987" width="87.42578125" style="7" customWidth="1"/>
    <col min="9988" max="10235" width="9.140625" style="7"/>
    <col min="10236" max="10236" width="3.42578125" style="7" customWidth="1"/>
    <col min="10237" max="10237" width="33.85546875" style="7" bestFit="1" customWidth="1"/>
    <col min="10238" max="10242" width="12.7109375" style="7" customWidth="1"/>
    <col min="10243" max="10243" width="87.42578125" style="7" customWidth="1"/>
    <col min="10244" max="10491" width="9.140625" style="7"/>
    <col min="10492" max="10492" width="3.42578125" style="7" customWidth="1"/>
    <col min="10493" max="10493" width="33.85546875" style="7" bestFit="1" customWidth="1"/>
    <col min="10494" max="10498" width="12.7109375" style="7" customWidth="1"/>
    <col min="10499" max="10499" width="87.42578125" style="7" customWidth="1"/>
    <col min="10500" max="10747" width="9.140625" style="7"/>
    <col min="10748" max="10748" width="3.42578125" style="7" customWidth="1"/>
    <col min="10749" max="10749" width="33.85546875" style="7" bestFit="1" customWidth="1"/>
    <col min="10750" max="10754" width="12.7109375" style="7" customWidth="1"/>
    <col min="10755" max="10755" width="87.42578125" style="7" customWidth="1"/>
    <col min="10756" max="11003" width="9.140625" style="7"/>
    <col min="11004" max="11004" width="3.42578125" style="7" customWidth="1"/>
    <col min="11005" max="11005" width="33.85546875" style="7" bestFit="1" customWidth="1"/>
    <col min="11006" max="11010" width="12.7109375" style="7" customWidth="1"/>
    <col min="11011" max="11011" width="87.42578125" style="7" customWidth="1"/>
    <col min="11012" max="11259" width="9.140625" style="7"/>
    <col min="11260" max="11260" width="3.42578125" style="7" customWidth="1"/>
    <col min="11261" max="11261" width="33.85546875" style="7" bestFit="1" customWidth="1"/>
    <col min="11262" max="11266" width="12.7109375" style="7" customWidth="1"/>
    <col min="11267" max="11267" width="87.42578125" style="7" customWidth="1"/>
    <col min="11268" max="11515" width="9.140625" style="7"/>
    <col min="11516" max="11516" width="3.42578125" style="7" customWidth="1"/>
    <col min="11517" max="11517" width="33.85546875" style="7" bestFit="1" customWidth="1"/>
    <col min="11518" max="11522" width="12.7109375" style="7" customWidth="1"/>
    <col min="11523" max="11523" width="87.42578125" style="7" customWidth="1"/>
    <col min="11524" max="11771" width="9.140625" style="7"/>
    <col min="11772" max="11772" width="3.42578125" style="7" customWidth="1"/>
    <col min="11773" max="11773" width="33.85546875" style="7" bestFit="1" customWidth="1"/>
    <col min="11774" max="11778" width="12.7109375" style="7" customWidth="1"/>
    <col min="11779" max="11779" width="87.42578125" style="7" customWidth="1"/>
    <col min="11780" max="12027" width="9.140625" style="7"/>
    <col min="12028" max="12028" width="3.42578125" style="7" customWidth="1"/>
    <col min="12029" max="12029" width="33.85546875" style="7" bestFit="1" customWidth="1"/>
    <col min="12030" max="12034" width="12.7109375" style="7" customWidth="1"/>
    <col min="12035" max="12035" width="87.42578125" style="7" customWidth="1"/>
    <col min="12036" max="12283" width="9.140625" style="7"/>
    <col min="12284" max="12284" width="3.42578125" style="7" customWidth="1"/>
    <col min="12285" max="12285" width="33.85546875" style="7" bestFit="1" customWidth="1"/>
    <col min="12286" max="12290" width="12.7109375" style="7" customWidth="1"/>
    <col min="12291" max="12291" width="87.42578125" style="7" customWidth="1"/>
    <col min="12292" max="12539" width="9.140625" style="7"/>
    <col min="12540" max="12540" width="3.42578125" style="7" customWidth="1"/>
    <col min="12541" max="12541" width="33.85546875" style="7" bestFit="1" customWidth="1"/>
    <col min="12542" max="12546" width="12.7109375" style="7" customWidth="1"/>
    <col min="12547" max="12547" width="87.42578125" style="7" customWidth="1"/>
    <col min="12548" max="12795" width="9.140625" style="7"/>
    <col min="12796" max="12796" width="3.42578125" style="7" customWidth="1"/>
    <col min="12797" max="12797" width="33.85546875" style="7" bestFit="1" customWidth="1"/>
    <col min="12798" max="12802" width="12.7109375" style="7" customWidth="1"/>
    <col min="12803" max="12803" width="87.42578125" style="7" customWidth="1"/>
    <col min="12804" max="13051" width="9.140625" style="7"/>
    <col min="13052" max="13052" width="3.42578125" style="7" customWidth="1"/>
    <col min="13053" max="13053" width="33.85546875" style="7" bestFit="1" customWidth="1"/>
    <col min="13054" max="13058" width="12.7109375" style="7" customWidth="1"/>
    <col min="13059" max="13059" width="87.42578125" style="7" customWidth="1"/>
    <col min="13060" max="13307" width="9.140625" style="7"/>
    <col min="13308" max="13308" width="3.42578125" style="7" customWidth="1"/>
    <col min="13309" max="13309" width="33.85546875" style="7" bestFit="1" customWidth="1"/>
    <col min="13310" max="13314" width="12.7109375" style="7" customWidth="1"/>
    <col min="13315" max="13315" width="87.42578125" style="7" customWidth="1"/>
    <col min="13316" max="13563" width="9.140625" style="7"/>
    <col min="13564" max="13564" width="3.42578125" style="7" customWidth="1"/>
    <col min="13565" max="13565" width="33.85546875" style="7" bestFit="1" customWidth="1"/>
    <col min="13566" max="13570" width="12.7109375" style="7" customWidth="1"/>
    <col min="13571" max="13571" width="87.42578125" style="7" customWidth="1"/>
    <col min="13572" max="13819" width="9.140625" style="7"/>
    <col min="13820" max="13820" width="3.42578125" style="7" customWidth="1"/>
    <col min="13821" max="13821" width="33.85546875" style="7" bestFit="1" customWidth="1"/>
    <col min="13822" max="13826" width="12.7109375" style="7" customWidth="1"/>
    <col min="13827" max="13827" width="87.42578125" style="7" customWidth="1"/>
    <col min="13828" max="14075" width="9.140625" style="7"/>
    <col min="14076" max="14076" width="3.42578125" style="7" customWidth="1"/>
    <col min="14077" max="14077" width="33.85546875" style="7" bestFit="1" customWidth="1"/>
    <col min="14078" max="14082" width="12.7109375" style="7" customWidth="1"/>
    <col min="14083" max="14083" width="87.42578125" style="7" customWidth="1"/>
    <col min="14084" max="14331" width="9.140625" style="7"/>
    <col min="14332" max="14332" width="3.42578125" style="7" customWidth="1"/>
    <col min="14333" max="14333" width="33.85546875" style="7" bestFit="1" customWidth="1"/>
    <col min="14334" max="14338" width="12.7109375" style="7" customWidth="1"/>
    <col min="14339" max="14339" width="87.42578125" style="7" customWidth="1"/>
    <col min="14340" max="14587" width="9.140625" style="7"/>
    <col min="14588" max="14588" width="3.42578125" style="7" customWidth="1"/>
    <col min="14589" max="14589" width="33.85546875" style="7" bestFit="1" customWidth="1"/>
    <col min="14590" max="14594" width="12.7109375" style="7" customWidth="1"/>
    <col min="14595" max="14595" width="87.42578125" style="7" customWidth="1"/>
    <col min="14596" max="14843" width="9.140625" style="7"/>
    <col min="14844" max="14844" width="3.42578125" style="7" customWidth="1"/>
    <col min="14845" max="14845" width="33.85546875" style="7" bestFit="1" customWidth="1"/>
    <col min="14846" max="14850" width="12.7109375" style="7" customWidth="1"/>
    <col min="14851" max="14851" width="87.42578125" style="7" customWidth="1"/>
    <col min="14852" max="15099" width="9.140625" style="7"/>
    <col min="15100" max="15100" width="3.42578125" style="7" customWidth="1"/>
    <col min="15101" max="15101" width="33.85546875" style="7" bestFit="1" customWidth="1"/>
    <col min="15102" max="15106" width="12.7109375" style="7" customWidth="1"/>
    <col min="15107" max="15107" width="87.42578125" style="7" customWidth="1"/>
    <col min="15108" max="15355" width="9.140625" style="7"/>
    <col min="15356" max="15356" width="3.42578125" style="7" customWidth="1"/>
    <col min="15357" max="15357" width="33.85546875" style="7" bestFit="1" customWidth="1"/>
    <col min="15358" max="15362" width="12.7109375" style="7" customWidth="1"/>
    <col min="15363" max="15363" width="87.42578125" style="7" customWidth="1"/>
    <col min="15364" max="15611" width="9.140625" style="7"/>
    <col min="15612" max="15612" width="3.42578125" style="7" customWidth="1"/>
    <col min="15613" max="15613" width="33.85546875" style="7" bestFit="1" customWidth="1"/>
    <col min="15614" max="15618" width="12.7109375" style="7" customWidth="1"/>
    <col min="15619" max="15619" width="87.42578125" style="7" customWidth="1"/>
    <col min="15620" max="15867" width="9.140625" style="7"/>
    <col min="15868" max="15868" width="3.42578125" style="7" customWidth="1"/>
    <col min="15869" max="15869" width="33.85546875" style="7" bestFit="1" customWidth="1"/>
    <col min="15870" max="15874" width="12.7109375" style="7" customWidth="1"/>
    <col min="15875" max="15875" width="87.42578125" style="7" customWidth="1"/>
    <col min="15876" max="16123" width="9.140625" style="7"/>
    <col min="16124" max="16124" width="3.42578125" style="7" customWidth="1"/>
    <col min="16125" max="16125" width="33.85546875" style="7" bestFit="1" customWidth="1"/>
    <col min="16126" max="16130" width="12.7109375" style="7" customWidth="1"/>
    <col min="16131" max="16131" width="87.42578125" style="7" customWidth="1"/>
    <col min="16132" max="16384" width="9.140625" style="7"/>
  </cols>
  <sheetData>
    <row r="1" spans="1:16" ht="21" customHeight="1" x14ac:dyDescent="0.25">
      <c r="B1" s="368"/>
      <c r="C1" s="368"/>
      <c r="D1" s="368"/>
      <c r="E1" s="368"/>
      <c r="F1" s="368"/>
      <c r="G1" s="368"/>
      <c r="H1" s="368"/>
      <c r="I1" s="368"/>
      <c r="J1" s="368"/>
      <c r="K1" s="292"/>
      <c r="L1" s="292"/>
      <c r="M1" s="292"/>
      <c r="N1" s="292"/>
      <c r="P1" s="170" t="s">
        <v>188</v>
      </c>
    </row>
    <row r="2" spans="1:16" ht="35.25" customHeight="1" x14ac:dyDescent="0.25">
      <c r="A2" s="169"/>
      <c r="B2" s="287" t="s">
        <v>475</v>
      </c>
      <c r="C2" s="183"/>
      <c r="D2" s="169"/>
    </row>
    <row r="3" spans="1:16" s="23" customFormat="1" ht="18" customHeight="1" x14ac:dyDescent="0.25">
      <c r="A3" s="611" t="s">
        <v>0</v>
      </c>
      <c r="B3" s="611" t="s">
        <v>28</v>
      </c>
      <c r="C3" s="638" t="s">
        <v>162</v>
      </c>
      <c r="D3" s="639" t="s">
        <v>488</v>
      </c>
      <c r="E3" s="639"/>
      <c r="F3" s="639"/>
      <c r="G3" s="639"/>
      <c r="H3" s="639"/>
      <c r="I3" s="639"/>
      <c r="J3" s="639"/>
      <c r="K3" s="639"/>
      <c r="L3" s="639"/>
      <c r="M3" s="639"/>
      <c r="N3" s="639"/>
      <c r="O3" s="639"/>
      <c r="P3" s="639"/>
    </row>
    <row r="4" spans="1:16" s="23" customFormat="1" ht="29.25" customHeight="1" x14ac:dyDescent="0.25">
      <c r="A4" s="611"/>
      <c r="B4" s="611"/>
      <c r="C4" s="638"/>
      <c r="D4" s="171" t="s">
        <v>149</v>
      </c>
      <c r="E4" s="171" t="s">
        <v>150</v>
      </c>
      <c r="F4" s="171" t="s">
        <v>151</v>
      </c>
      <c r="G4" s="171" t="s">
        <v>152</v>
      </c>
      <c r="H4" s="171" t="s">
        <v>153</v>
      </c>
      <c r="I4" s="171" t="s">
        <v>154</v>
      </c>
      <c r="J4" s="171" t="s">
        <v>187</v>
      </c>
      <c r="K4" s="171" t="s">
        <v>155</v>
      </c>
      <c r="L4" s="171" t="s">
        <v>156</v>
      </c>
      <c r="M4" s="171" t="s">
        <v>157</v>
      </c>
      <c r="N4" s="171" t="s">
        <v>158</v>
      </c>
      <c r="O4" s="171" t="s">
        <v>159</v>
      </c>
      <c r="P4" s="171" t="s">
        <v>500</v>
      </c>
    </row>
    <row r="5" spans="1:16" ht="21" customHeight="1" x14ac:dyDescent="0.25">
      <c r="A5" s="255">
        <v>1</v>
      </c>
      <c r="B5" s="256" t="str">
        <f>'7 - ӨРТӨГ'!B7</f>
        <v>·      Үндсэн түүхийн эд -усны зардал</v>
      </c>
      <c r="C5" s="257" t="s">
        <v>6</v>
      </c>
      <c r="D5" s="179">
        <f t="shared" ref="D5:P5" si="0">+D53</f>
        <v>0</v>
      </c>
      <c r="E5" s="179">
        <f t="shared" si="0"/>
        <v>0</v>
      </c>
      <c r="F5" s="179">
        <f t="shared" si="0"/>
        <v>0</v>
      </c>
      <c r="G5" s="179">
        <f t="shared" si="0"/>
        <v>0</v>
      </c>
      <c r="H5" s="179">
        <f t="shared" si="0"/>
        <v>0</v>
      </c>
      <c r="I5" s="179">
        <f t="shared" si="0"/>
        <v>0</v>
      </c>
      <c r="J5" s="179">
        <f t="shared" si="0"/>
        <v>0</v>
      </c>
      <c r="K5" s="179">
        <f t="shared" si="0"/>
        <v>0</v>
      </c>
      <c r="L5" s="179">
        <f t="shared" si="0"/>
        <v>0</v>
      </c>
      <c r="M5" s="179">
        <f t="shared" si="0"/>
        <v>0</v>
      </c>
      <c r="N5" s="179">
        <f t="shared" si="0"/>
        <v>0</v>
      </c>
      <c r="O5" s="179">
        <f t="shared" si="0"/>
        <v>0</v>
      </c>
      <c r="P5" s="258">
        <f t="shared" si="0"/>
        <v>0</v>
      </c>
    </row>
    <row r="6" spans="1:16" ht="15" customHeight="1" x14ac:dyDescent="0.25">
      <c r="A6" s="32">
        <f>+A5+1</f>
        <v>2</v>
      </c>
      <c r="B6" s="42" t="s">
        <v>83</v>
      </c>
      <c r="C6" s="180" t="s">
        <v>6</v>
      </c>
      <c r="D6" s="177"/>
      <c r="E6" s="172"/>
      <c r="F6" s="172"/>
      <c r="G6" s="172"/>
      <c r="H6" s="172"/>
      <c r="I6" s="172"/>
      <c r="J6" s="172"/>
      <c r="K6" s="172"/>
      <c r="L6" s="172"/>
      <c r="M6" s="172"/>
      <c r="N6" s="172"/>
      <c r="O6" s="172"/>
      <c r="P6" s="173">
        <f>SUM(D6:O6)</f>
        <v>0</v>
      </c>
    </row>
    <row r="7" spans="1:16" ht="15" customHeight="1" x14ac:dyDescent="0.25">
      <c r="A7" s="32">
        <f>A6+1</f>
        <v>3</v>
      </c>
      <c r="B7" s="43" t="s">
        <v>29</v>
      </c>
      <c r="C7" s="180" t="s">
        <v>6</v>
      </c>
      <c r="D7" s="177"/>
      <c r="E7" s="172"/>
      <c r="F7" s="172"/>
      <c r="G7" s="172"/>
      <c r="H7" s="172"/>
      <c r="I7" s="172"/>
      <c r="J7" s="172"/>
      <c r="K7" s="172"/>
      <c r="L7" s="172"/>
      <c r="M7" s="172"/>
      <c r="N7" s="172"/>
      <c r="O7" s="172"/>
      <c r="P7" s="173">
        <f t="shared" ref="P7:P29" si="1">SUM(D7:O7)</f>
        <v>0</v>
      </c>
    </row>
    <row r="8" spans="1:16" ht="15" customHeight="1" x14ac:dyDescent="0.25">
      <c r="A8" s="32">
        <f t="shared" ref="A8:A21" si="2">A7+1</f>
        <v>4</v>
      </c>
      <c r="B8" s="43" t="s">
        <v>269</v>
      </c>
      <c r="C8" s="180" t="s">
        <v>6</v>
      </c>
      <c r="D8" s="178"/>
      <c r="E8" s="172"/>
      <c r="F8" s="172"/>
      <c r="G8" s="172"/>
      <c r="H8" s="172"/>
      <c r="I8" s="172"/>
      <c r="J8" s="172"/>
      <c r="K8" s="172"/>
      <c r="L8" s="172"/>
      <c r="M8" s="172"/>
      <c r="N8" s="172"/>
      <c r="O8" s="172"/>
      <c r="P8" s="173">
        <f t="shared" si="1"/>
        <v>0</v>
      </c>
    </row>
    <row r="9" spans="1:16" ht="15" customHeight="1" x14ac:dyDescent="0.25">
      <c r="A9" s="32">
        <f t="shared" si="2"/>
        <v>5</v>
      </c>
      <c r="B9" s="43" t="s">
        <v>270</v>
      </c>
      <c r="C9" s="180" t="s">
        <v>6</v>
      </c>
      <c r="D9" s="177"/>
      <c r="E9" s="172"/>
      <c r="F9" s="172"/>
      <c r="G9" s="172"/>
      <c r="H9" s="172"/>
      <c r="I9" s="172"/>
      <c r="J9" s="172"/>
      <c r="K9" s="172"/>
      <c r="L9" s="172"/>
      <c r="M9" s="172"/>
      <c r="N9" s="172"/>
      <c r="O9" s="172"/>
      <c r="P9" s="173">
        <f t="shared" si="1"/>
        <v>0</v>
      </c>
    </row>
    <row r="10" spans="1:16" ht="15" customHeight="1" x14ac:dyDescent="0.25">
      <c r="A10" s="32">
        <f t="shared" si="2"/>
        <v>6</v>
      </c>
      <c r="B10" s="43" t="s">
        <v>271</v>
      </c>
      <c r="C10" s="180" t="s">
        <v>6</v>
      </c>
      <c r="D10" s="178"/>
      <c r="E10" s="172"/>
      <c r="F10" s="172"/>
      <c r="G10" s="172"/>
      <c r="H10" s="172"/>
      <c r="I10" s="172"/>
      <c r="J10" s="172"/>
      <c r="K10" s="172"/>
      <c r="L10" s="172"/>
      <c r="M10" s="172"/>
      <c r="N10" s="172"/>
      <c r="O10" s="172"/>
      <c r="P10" s="173">
        <f t="shared" si="1"/>
        <v>0</v>
      </c>
    </row>
    <row r="11" spans="1:16" ht="15" customHeight="1" x14ac:dyDescent="0.25">
      <c r="A11" s="32">
        <f t="shared" si="2"/>
        <v>7</v>
      </c>
      <c r="B11" s="43" t="s">
        <v>431</v>
      </c>
      <c r="C11" s="180" t="s">
        <v>6</v>
      </c>
      <c r="D11" s="177"/>
      <c r="E11" s="172"/>
      <c r="F11" s="172"/>
      <c r="G11" s="172"/>
      <c r="H11" s="172"/>
      <c r="I11" s="172"/>
      <c r="J11" s="172"/>
      <c r="K11" s="172"/>
      <c r="L11" s="172"/>
      <c r="M11" s="172"/>
      <c r="N11" s="172"/>
      <c r="O11" s="172"/>
      <c r="P11" s="173">
        <f t="shared" si="1"/>
        <v>0</v>
      </c>
    </row>
    <row r="12" spans="1:16" ht="15" customHeight="1" x14ac:dyDescent="0.25">
      <c r="A12" s="32">
        <f t="shared" si="2"/>
        <v>8</v>
      </c>
      <c r="B12" s="43" t="s">
        <v>433</v>
      </c>
      <c r="C12" s="180" t="s">
        <v>6</v>
      </c>
      <c r="D12" s="177"/>
      <c r="E12" s="172"/>
      <c r="F12" s="172"/>
      <c r="G12" s="172"/>
      <c r="H12" s="172"/>
      <c r="I12" s="172"/>
      <c r="J12" s="172"/>
      <c r="K12" s="172"/>
      <c r="L12" s="172"/>
      <c r="M12" s="172"/>
      <c r="N12" s="172"/>
      <c r="O12" s="172"/>
      <c r="P12" s="173">
        <f t="shared" si="1"/>
        <v>0</v>
      </c>
    </row>
    <row r="13" spans="1:16" ht="15" customHeight="1" x14ac:dyDescent="0.25">
      <c r="A13" s="32">
        <f t="shared" si="2"/>
        <v>9</v>
      </c>
      <c r="B13" s="43" t="s">
        <v>432</v>
      </c>
      <c r="C13" s="180" t="s">
        <v>6</v>
      </c>
      <c r="D13" s="177"/>
      <c r="E13" s="172"/>
      <c r="F13" s="172"/>
      <c r="G13" s="172"/>
      <c r="H13" s="172"/>
      <c r="I13" s="172"/>
      <c r="J13" s="172"/>
      <c r="K13" s="172"/>
      <c r="L13" s="172"/>
      <c r="M13" s="172"/>
      <c r="N13" s="172"/>
      <c r="O13" s="172"/>
      <c r="P13" s="173">
        <f t="shared" si="1"/>
        <v>0</v>
      </c>
    </row>
    <row r="14" spans="1:16" ht="15" customHeight="1" x14ac:dyDescent="0.25">
      <c r="A14" s="32">
        <f t="shared" si="2"/>
        <v>10</v>
      </c>
      <c r="B14" s="43" t="s">
        <v>434</v>
      </c>
      <c r="C14" s="180" t="s">
        <v>6</v>
      </c>
      <c r="D14" s="177"/>
      <c r="E14" s="172"/>
      <c r="F14" s="172"/>
      <c r="G14" s="172"/>
      <c r="H14" s="172"/>
      <c r="I14" s="172"/>
      <c r="J14" s="172"/>
      <c r="K14" s="172"/>
      <c r="L14" s="172"/>
      <c r="M14" s="172"/>
      <c r="N14" s="172"/>
      <c r="O14" s="172"/>
      <c r="P14" s="173">
        <f t="shared" si="1"/>
        <v>0</v>
      </c>
    </row>
    <row r="15" spans="1:16" ht="15" customHeight="1" x14ac:dyDescent="0.25">
      <c r="A15" s="32">
        <f t="shared" si="2"/>
        <v>11</v>
      </c>
      <c r="B15" s="43" t="s">
        <v>30</v>
      </c>
      <c r="C15" s="180" t="s">
        <v>6</v>
      </c>
      <c r="D15" s="177"/>
      <c r="E15" s="172"/>
      <c r="F15" s="172"/>
      <c r="G15" s="172"/>
      <c r="H15" s="172"/>
      <c r="I15" s="172"/>
      <c r="J15" s="172"/>
      <c r="K15" s="172"/>
      <c r="L15" s="172"/>
      <c r="M15" s="172"/>
      <c r="N15" s="172"/>
      <c r="O15" s="172"/>
      <c r="P15" s="173">
        <f t="shared" si="1"/>
        <v>0</v>
      </c>
    </row>
    <row r="16" spans="1:16" ht="15" customHeight="1" x14ac:dyDescent="0.25">
      <c r="A16" s="32">
        <f t="shared" si="2"/>
        <v>12</v>
      </c>
      <c r="B16" s="43" t="s">
        <v>31</v>
      </c>
      <c r="C16" s="180" t="s">
        <v>6</v>
      </c>
      <c r="D16" s="179"/>
      <c r="E16" s="172"/>
      <c r="F16" s="172"/>
      <c r="G16" s="172"/>
      <c r="H16" s="172"/>
      <c r="I16" s="172"/>
      <c r="J16" s="172"/>
      <c r="K16" s="172"/>
      <c r="L16" s="172"/>
      <c r="M16" s="172"/>
      <c r="N16" s="172"/>
      <c r="O16" s="172"/>
      <c r="P16" s="173">
        <f t="shared" si="1"/>
        <v>0</v>
      </c>
    </row>
    <row r="17" spans="1:16" ht="15" customHeight="1" x14ac:dyDescent="0.25">
      <c r="A17" s="32">
        <f t="shared" si="2"/>
        <v>13</v>
      </c>
      <c r="B17" s="43" t="s">
        <v>267</v>
      </c>
      <c r="C17" s="180" t="s">
        <v>6</v>
      </c>
      <c r="D17" s="177"/>
      <c r="E17" s="172"/>
      <c r="F17" s="172"/>
      <c r="G17" s="172"/>
      <c r="H17" s="172"/>
      <c r="I17" s="172"/>
      <c r="J17" s="172"/>
      <c r="K17" s="172"/>
      <c r="L17" s="172"/>
      <c r="M17" s="172"/>
      <c r="N17" s="172"/>
      <c r="O17" s="172"/>
      <c r="P17" s="173">
        <f>SUM(D17:O17)</f>
        <v>0</v>
      </c>
    </row>
    <row r="18" spans="1:16" ht="15" customHeight="1" x14ac:dyDescent="0.25">
      <c r="A18" s="32">
        <f t="shared" si="2"/>
        <v>14</v>
      </c>
      <c r="B18" s="43" t="s">
        <v>424</v>
      </c>
      <c r="C18" s="180" t="s">
        <v>6</v>
      </c>
      <c r="D18" s="177"/>
      <c r="E18" s="172"/>
      <c r="F18" s="172"/>
      <c r="G18" s="172"/>
      <c r="H18" s="172"/>
      <c r="I18" s="172"/>
      <c r="J18" s="172"/>
      <c r="K18" s="172"/>
      <c r="L18" s="172"/>
      <c r="M18" s="172"/>
      <c r="N18" s="172"/>
      <c r="O18" s="172"/>
      <c r="P18" s="173">
        <f t="shared" ref="P18:P20" si="3">SUM(D18:O18)</f>
        <v>0</v>
      </c>
    </row>
    <row r="19" spans="1:16" ht="15" customHeight="1" x14ac:dyDescent="0.25">
      <c r="A19" s="32">
        <f t="shared" si="2"/>
        <v>15</v>
      </c>
      <c r="B19" s="43" t="s">
        <v>32</v>
      </c>
      <c r="C19" s="180" t="s">
        <v>6</v>
      </c>
      <c r="D19" s="177"/>
      <c r="E19" s="172"/>
      <c r="F19" s="172"/>
      <c r="G19" s="172"/>
      <c r="H19" s="172"/>
      <c r="I19" s="172"/>
      <c r="J19" s="172"/>
      <c r="K19" s="172"/>
      <c r="L19" s="172"/>
      <c r="M19" s="172"/>
      <c r="N19" s="172"/>
      <c r="O19" s="172"/>
      <c r="P19" s="173">
        <f t="shared" si="3"/>
        <v>0</v>
      </c>
    </row>
    <row r="20" spans="1:16" ht="15" customHeight="1" x14ac:dyDescent="0.25">
      <c r="A20" s="32">
        <f t="shared" si="2"/>
        <v>16</v>
      </c>
      <c r="B20" s="43" t="s">
        <v>435</v>
      </c>
      <c r="C20" s="180" t="s">
        <v>6</v>
      </c>
      <c r="D20" s="177"/>
      <c r="E20" s="172"/>
      <c r="F20" s="172"/>
      <c r="G20" s="172"/>
      <c r="H20" s="172"/>
      <c r="I20" s="172"/>
      <c r="J20" s="172"/>
      <c r="K20" s="172"/>
      <c r="L20" s="172"/>
      <c r="M20" s="172"/>
      <c r="N20" s="172"/>
      <c r="O20" s="172"/>
      <c r="P20" s="173">
        <f t="shared" si="3"/>
        <v>0</v>
      </c>
    </row>
    <row r="21" spans="1:16" ht="15" customHeight="1" x14ac:dyDescent="0.25">
      <c r="A21" s="32">
        <f t="shared" si="2"/>
        <v>17</v>
      </c>
      <c r="B21" s="248" t="s">
        <v>268</v>
      </c>
      <c r="C21" s="180" t="s">
        <v>6</v>
      </c>
      <c r="D21" s="179"/>
      <c r="E21" s="172"/>
      <c r="F21" s="172"/>
      <c r="G21" s="172"/>
      <c r="H21" s="172"/>
      <c r="I21" s="172"/>
      <c r="J21" s="172"/>
      <c r="K21" s="172"/>
      <c r="L21" s="172"/>
      <c r="M21" s="172"/>
      <c r="N21" s="172"/>
      <c r="O21" s="172"/>
      <c r="P21" s="173">
        <f t="shared" si="1"/>
        <v>0</v>
      </c>
    </row>
    <row r="22" spans="1:16" ht="15" customHeight="1" x14ac:dyDescent="0.25">
      <c r="A22" s="32">
        <f>+A21+1</f>
        <v>18</v>
      </c>
      <c r="B22" s="43" t="s">
        <v>436</v>
      </c>
      <c r="C22" s="180" t="s">
        <v>6</v>
      </c>
      <c r="D22" s="177"/>
      <c r="E22" s="172"/>
      <c r="F22" s="172"/>
      <c r="G22" s="172"/>
      <c r="H22" s="172"/>
      <c r="I22" s="172"/>
      <c r="J22" s="172"/>
      <c r="K22" s="172"/>
      <c r="L22" s="172"/>
      <c r="M22" s="172"/>
      <c r="N22" s="172"/>
      <c r="O22" s="172"/>
      <c r="P22" s="173">
        <f t="shared" si="1"/>
        <v>0</v>
      </c>
    </row>
    <row r="23" spans="1:16" ht="15" customHeight="1" x14ac:dyDescent="0.25">
      <c r="A23" s="32">
        <f t="shared" ref="A23:A25" si="4">+A22+1</f>
        <v>19</v>
      </c>
      <c r="B23" s="43" t="s">
        <v>33</v>
      </c>
      <c r="C23" s="180" t="s">
        <v>6</v>
      </c>
      <c r="D23" s="177"/>
      <c r="E23" s="172"/>
      <c r="F23" s="172"/>
      <c r="G23" s="172"/>
      <c r="H23" s="172"/>
      <c r="I23" s="172"/>
      <c r="J23" s="172"/>
      <c r="K23" s="172"/>
      <c r="L23" s="172"/>
      <c r="M23" s="172"/>
      <c r="N23" s="172"/>
      <c r="O23" s="172"/>
      <c r="P23" s="173">
        <f t="shared" ref="P23:P24" si="5">SUM(D23:O23)</f>
        <v>0</v>
      </c>
    </row>
    <row r="24" spans="1:16" ht="15" customHeight="1" x14ac:dyDescent="0.25">
      <c r="A24" s="32">
        <f t="shared" si="4"/>
        <v>20</v>
      </c>
      <c r="B24" s="43" t="s">
        <v>417</v>
      </c>
      <c r="C24" s="180" t="s">
        <v>6</v>
      </c>
      <c r="D24" s="177"/>
      <c r="E24" s="172"/>
      <c r="F24" s="172"/>
      <c r="G24" s="172"/>
      <c r="H24" s="172"/>
      <c r="I24" s="172"/>
      <c r="J24" s="172"/>
      <c r="K24" s="172"/>
      <c r="L24" s="172"/>
      <c r="M24" s="172"/>
      <c r="N24" s="172"/>
      <c r="O24" s="172"/>
      <c r="P24" s="173">
        <f t="shared" si="5"/>
        <v>0</v>
      </c>
    </row>
    <row r="25" spans="1:16" ht="15" customHeight="1" x14ac:dyDescent="0.25">
      <c r="A25" s="32">
        <f t="shared" si="4"/>
        <v>21</v>
      </c>
      <c r="B25" s="43" t="s">
        <v>418</v>
      </c>
      <c r="C25" s="180" t="s">
        <v>6</v>
      </c>
      <c r="D25" s="179"/>
      <c r="E25" s="172"/>
      <c r="F25" s="172"/>
      <c r="G25" s="172"/>
      <c r="H25" s="172"/>
      <c r="I25" s="172"/>
      <c r="J25" s="172"/>
      <c r="K25" s="172"/>
      <c r="L25" s="172"/>
      <c r="M25" s="172"/>
      <c r="N25" s="172"/>
      <c r="O25" s="172"/>
      <c r="P25" s="173">
        <f t="shared" si="1"/>
        <v>0</v>
      </c>
    </row>
    <row r="26" spans="1:16" ht="15" customHeight="1" x14ac:dyDescent="0.25">
      <c r="A26" s="32">
        <f t="shared" ref="A26" si="6">+A25+1</f>
        <v>22</v>
      </c>
      <c r="B26" s="43" t="s">
        <v>34</v>
      </c>
      <c r="C26" s="180" t="s">
        <v>6</v>
      </c>
      <c r="D26" s="177"/>
      <c r="E26" s="172"/>
      <c r="F26" s="172"/>
      <c r="G26" s="172"/>
      <c r="H26" s="172"/>
      <c r="I26" s="172"/>
      <c r="J26" s="172"/>
      <c r="K26" s="172"/>
      <c r="L26" s="172"/>
      <c r="M26" s="172"/>
      <c r="N26" s="172"/>
      <c r="O26" s="172"/>
      <c r="P26" s="173">
        <f t="shared" si="1"/>
        <v>0</v>
      </c>
    </row>
    <row r="27" spans="1:16" ht="22.5" customHeight="1" x14ac:dyDescent="0.25">
      <c r="A27" s="640" t="s">
        <v>137</v>
      </c>
      <c r="B27" s="641"/>
      <c r="C27" s="181" t="s">
        <v>6</v>
      </c>
      <c r="D27" s="176">
        <f>SUM(D5:D26)</f>
        <v>0</v>
      </c>
      <c r="E27" s="176">
        <f t="shared" ref="E27:P27" si="7">SUM(E5:E26)</f>
        <v>0</v>
      </c>
      <c r="F27" s="176">
        <f t="shared" si="7"/>
        <v>0</v>
      </c>
      <c r="G27" s="176">
        <f t="shared" si="7"/>
        <v>0</v>
      </c>
      <c r="H27" s="176">
        <f t="shared" si="7"/>
        <v>0</v>
      </c>
      <c r="I27" s="176">
        <f t="shared" si="7"/>
        <v>0</v>
      </c>
      <c r="J27" s="176">
        <f t="shared" si="7"/>
        <v>0</v>
      </c>
      <c r="K27" s="176">
        <f t="shared" si="7"/>
        <v>0</v>
      </c>
      <c r="L27" s="176">
        <f t="shared" si="7"/>
        <v>0</v>
      </c>
      <c r="M27" s="176">
        <f t="shared" si="7"/>
        <v>0</v>
      </c>
      <c r="N27" s="176">
        <f t="shared" si="7"/>
        <v>0</v>
      </c>
      <c r="O27" s="176">
        <f t="shared" si="7"/>
        <v>0</v>
      </c>
      <c r="P27" s="176">
        <f t="shared" si="7"/>
        <v>0</v>
      </c>
    </row>
    <row r="28" spans="1:16" ht="15" customHeight="1" x14ac:dyDescent="0.25">
      <c r="A28" s="32">
        <f>+A26+1</f>
        <v>23</v>
      </c>
      <c r="B28" s="43" t="s">
        <v>35</v>
      </c>
      <c r="C28" s="180" t="s">
        <v>6</v>
      </c>
      <c r="D28" s="179"/>
      <c r="E28" s="172"/>
      <c r="F28" s="172"/>
      <c r="G28" s="172"/>
      <c r="H28" s="172"/>
      <c r="I28" s="172"/>
      <c r="J28" s="172"/>
      <c r="K28" s="172"/>
      <c r="L28" s="172"/>
      <c r="M28" s="172"/>
      <c r="N28" s="172"/>
      <c r="O28" s="172"/>
      <c r="P28" s="173">
        <f t="shared" si="1"/>
        <v>0</v>
      </c>
    </row>
    <row r="29" spans="1:16" ht="15" customHeight="1" x14ac:dyDescent="0.25">
      <c r="A29" s="32">
        <f>+A28+1</f>
        <v>24</v>
      </c>
      <c r="B29" s="43" t="s">
        <v>260</v>
      </c>
      <c r="C29" s="180" t="s">
        <v>6</v>
      </c>
      <c r="D29" s="179"/>
      <c r="E29" s="172"/>
      <c r="F29" s="172"/>
      <c r="G29" s="172"/>
      <c r="H29" s="172"/>
      <c r="I29" s="172"/>
      <c r="J29" s="172"/>
      <c r="K29" s="172"/>
      <c r="L29" s="172"/>
      <c r="M29" s="172"/>
      <c r="N29" s="172"/>
      <c r="O29" s="172"/>
      <c r="P29" s="173">
        <f t="shared" si="1"/>
        <v>0</v>
      </c>
    </row>
    <row r="30" spans="1:16" ht="25.5" customHeight="1" x14ac:dyDescent="0.25">
      <c r="A30" s="636" t="s">
        <v>36</v>
      </c>
      <c r="B30" s="637"/>
      <c r="C30" s="249" t="s">
        <v>6</v>
      </c>
      <c r="D30" s="250">
        <f t="shared" ref="D30:P30" si="8">SUM(D28:D29)</f>
        <v>0</v>
      </c>
      <c r="E30" s="250">
        <f t="shared" si="8"/>
        <v>0</v>
      </c>
      <c r="F30" s="250">
        <f t="shared" si="8"/>
        <v>0</v>
      </c>
      <c r="G30" s="250">
        <f t="shared" si="8"/>
        <v>0</v>
      </c>
      <c r="H30" s="250">
        <f t="shared" si="8"/>
        <v>0</v>
      </c>
      <c r="I30" s="250">
        <f t="shared" si="8"/>
        <v>0</v>
      </c>
      <c r="J30" s="250">
        <f t="shared" si="8"/>
        <v>0</v>
      </c>
      <c r="K30" s="250">
        <f t="shared" si="8"/>
        <v>0</v>
      </c>
      <c r="L30" s="250">
        <f t="shared" si="8"/>
        <v>0</v>
      </c>
      <c r="M30" s="250">
        <f t="shared" si="8"/>
        <v>0</v>
      </c>
      <c r="N30" s="250">
        <f t="shared" si="8"/>
        <v>0</v>
      </c>
      <c r="O30" s="250">
        <f t="shared" si="8"/>
        <v>0</v>
      </c>
      <c r="P30" s="250">
        <f t="shared" si="8"/>
        <v>0</v>
      </c>
    </row>
    <row r="31" spans="1:16" ht="33" customHeight="1" x14ac:dyDescent="0.25">
      <c r="A31" s="626" t="s">
        <v>84</v>
      </c>
      <c r="B31" s="627"/>
      <c r="C31" s="254" t="s">
        <v>6</v>
      </c>
      <c r="D31" s="259">
        <f t="shared" ref="D31:P31" si="9">D27+D30</f>
        <v>0</v>
      </c>
      <c r="E31" s="259">
        <f t="shared" si="9"/>
        <v>0</v>
      </c>
      <c r="F31" s="259">
        <f>F27+F30</f>
        <v>0</v>
      </c>
      <c r="G31" s="259">
        <f t="shared" si="9"/>
        <v>0</v>
      </c>
      <c r="H31" s="259">
        <f t="shared" si="9"/>
        <v>0</v>
      </c>
      <c r="I31" s="259">
        <f t="shared" si="9"/>
        <v>0</v>
      </c>
      <c r="J31" s="259">
        <f t="shared" si="9"/>
        <v>0</v>
      </c>
      <c r="K31" s="259">
        <f t="shared" si="9"/>
        <v>0</v>
      </c>
      <c r="L31" s="259">
        <f t="shared" si="9"/>
        <v>0</v>
      </c>
      <c r="M31" s="259">
        <f t="shared" si="9"/>
        <v>0</v>
      </c>
      <c r="N31" s="259">
        <f t="shared" si="9"/>
        <v>0</v>
      </c>
      <c r="O31" s="259">
        <f t="shared" si="9"/>
        <v>0</v>
      </c>
      <c r="P31" s="259">
        <f t="shared" si="9"/>
        <v>0</v>
      </c>
    </row>
    <row r="32" spans="1:16" ht="15" customHeight="1" x14ac:dyDescent="0.25">
      <c r="A32" s="32">
        <f>A29+1</f>
        <v>25</v>
      </c>
      <c r="B32" s="43" t="s">
        <v>274</v>
      </c>
      <c r="C32" s="180" t="s">
        <v>6</v>
      </c>
      <c r="D32" s="179"/>
      <c r="E32" s="172"/>
      <c r="F32" s="172"/>
      <c r="G32" s="172"/>
      <c r="H32" s="172"/>
      <c r="I32" s="172"/>
      <c r="J32" s="172"/>
      <c r="K32" s="172"/>
      <c r="L32" s="172"/>
      <c r="M32" s="172"/>
      <c r="N32" s="172"/>
      <c r="O32" s="172"/>
      <c r="P32" s="173">
        <f t="shared" ref="P32:P34" si="10">SUM(D32:O32)</f>
        <v>0</v>
      </c>
    </row>
    <row r="33" spans="1:17" ht="15" customHeight="1" x14ac:dyDescent="0.25">
      <c r="A33" s="32">
        <f>+A32+1</f>
        <v>26</v>
      </c>
      <c r="B33" s="43" t="s">
        <v>275</v>
      </c>
      <c r="C33" s="180" t="s">
        <v>6</v>
      </c>
      <c r="D33" s="179"/>
      <c r="E33" s="172"/>
      <c r="F33" s="172"/>
      <c r="G33" s="172"/>
      <c r="H33" s="172"/>
      <c r="I33" s="172"/>
      <c r="J33" s="172"/>
      <c r="K33" s="172"/>
      <c r="L33" s="172"/>
      <c r="M33" s="172"/>
      <c r="N33" s="172"/>
      <c r="O33" s="172"/>
      <c r="P33" s="173">
        <f t="shared" si="10"/>
        <v>0</v>
      </c>
    </row>
    <row r="34" spans="1:17" ht="15" customHeight="1" x14ac:dyDescent="0.25">
      <c r="A34" s="32">
        <f>+A33+1</f>
        <v>27</v>
      </c>
      <c r="B34" s="43" t="s">
        <v>276</v>
      </c>
      <c r="C34" s="180" t="s">
        <v>6</v>
      </c>
      <c r="D34" s="179"/>
      <c r="E34" s="172"/>
      <c r="F34" s="172"/>
      <c r="G34" s="172"/>
      <c r="H34" s="172"/>
      <c r="I34" s="172"/>
      <c r="J34" s="172"/>
      <c r="K34" s="172"/>
      <c r="L34" s="172"/>
      <c r="M34" s="172"/>
      <c r="N34" s="172"/>
      <c r="O34" s="172"/>
      <c r="P34" s="173">
        <f t="shared" si="10"/>
        <v>0</v>
      </c>
    </row>
    <row r="35" spans="1:17" ht="33" customHeight="1" x14ac:dyDescent="0.25">
      <c r="A35" s="628" t="s">
        <v>277</v>
      </c>
      <c r="B35" s="629"/>
      <c r="C35" s="249" t="s">
        <v>6</v>
      </c>
      <c r="D35" s="250">
        <f>SUM(D32:D34)</f>
        <v>0</v>
      </c>
      <c r="E35" s="250">
        <f t="shared" ref="E35:P35" si="11">SUM(E32:E34)</f>
        <v>0</v>
      </c>
      <c r="F35" s="250">
        <f t="shared" si="11"/>
        <v>0</v>
      </c>
      <c r="G35" s="250">
        <f t="shared" si="11"/>
        <v>0</v>
      </c>
      <c r="H35" s="250">
        <f t="shared" si="11"/>
        <v>0</v>
      </c>
      <c r="I35" s="250">
        <f t="shared" si="11"/>
        <v>0</v>
      </c>
      <c r="J35" s="250">
        <f t="shared" si="11"/>
        <v>0</v>
      </c>
      <c r="K35" s="250">
        <f t="shared" si="11"/>
        <v>0</v>
      </c>
      <c r="L35" s="250">
        <f t="shared" si="11"/>
        <v>0</v>
      </c>
      <c r="M35" s="250">
        <f t="shared" si="11"/>
        <v>0</v>
      </c>
      <c r="N35" s="250">
        <f t="shared" si="11"/>
        <v>0</v>
      </c>
      <c r="O35" s="250">
        <f t="shared" si="11"/>
        <v>0</v>
      </c>
      <c r="P35" s="250">
        <f t="shared" si="11"/>
        <v>0</v>
      </c>
    </row>
    <row r="36" spans="1:17" ht="34.5" customHeight="1" x14ac:dyDescent="0.25">
      <c r="A36" s="630" t="s">
        <v>278</v>
      </c>
      <c r="B36" s="631"/>
      <c r="C36" s="260" t="s">
        <v>6</v>
      </c>
      <c r="D36" s="261">
        <f>+D35+D31</f>
        <v>0</v>
      </c>
      <c r="E36" s="261">
        <f t="shared" ref="E36:P36" si="12">+E35+E31</f>
        <v>0</v>
      </c>
      <c r="F36" s="261">
        <f t="shared" si="12"/>
        <v>0</v>
      </c>
      <c r="G36" s="261">
        <f t="shared" si="12"/>
        <v>0</v>
      </c>
      <c r="H36" s="261">
        <f t="shared" si="12"/>
        <v>0</v>
      </c>
      <c r="I36" s="261">
        <f t="shared" si="12"/>
        <v>0</v>
      </c>
      <c r="J36" s="261">
        <f t="shared" si="12"/>
        <v>0</v>
      </c>
      <c r="K36" s="261">
        <f t="shared" si="12"/>
        <v>0</v>
      </c>
      <c r="L36" s="261">
        <f t="shared" si="12"/>
        <v>0</v>
      </c>
      <c r="M36" s="261">
        <f t="shared" si="12"/>
        <v>0</v>
      </c>
      <c r="N36" s="261">
        <f t="shared" si="12"/>
        <v>0</v>
      </c>
      <c r="O36" s="261">
        <f t="shared" si="12"/>
        <v>0</v>
      </c>
      <c r="P36" s="261">
        <f t="shared" si="12"/>
        <v>0</v>
      </c>
    </row>
    <row r="37" spans="1:17" ht="28.5" customHeight="1" x14ac:dyDescent="0.25">
      <c r="A37" s="6"/>
      <c r="B37" s="632" t="s">
        <v>279</v>
      </c>
      <c r="C37" s="632"/>
      <c r="D37" s="632"/>
      <c r="E37" s="632"/>
      <c r="F37" s="632"/>
      <c r="G37" s="632"/>
      <c r="H37" s="632"/>
      <c r="I37" s="632"/>
      <c r="J37" s="632"/>
      <c r="K37" s="632"/>
      <c r="L37" s="632"/>
      <c r="M37" s="632"/>
      <c r="N37" s="632"/>
      <c r="O37" s="632"/>
    </row>
    <row r="38" spans="1:17" s="45" customFormat="1" ht="28.5" customHeight="1" x14ac:dyDescent="0.25">
      <c r="A38" s="44"/>
      <c r="B38" s="149" t="s">
        <v>81</v>
      </c>
      <c r="C38" s="184"/>
      <c r="K38" s="45" t="s">
        <v>82</v>
      </c>
      <c r="P38" s="175"/>
    </row>
    <row r="40" spans="1:17" ht="32.25" customHeight="1" x14ac:dyDescent="0.25">
      <c r="B40" s="288" t="s">
        <v>438</v>
      </c>
      <c r="C40" s="289"/>
      <c r="D40" s="290"/>
      <c r="E40" s="291"/>
      <c r="F40" s="291"/>
      <c r="G40" s="291"/>
      <c r="H40" s="291"/>
      <c r="I40" s="291"/>
      <c r="J40" s="291"/>
      <c r="K40" s="291"/>
      <c r="L40" s="291"/>
    </row>
    <row r="41" spans="1:17" ht="39.75" customHeight="1" x14ac:dyDescent="0.25">
      <c r="B41" s="263" t="s">
        <v>193</v>
      </c>
      <c r="C41" s="633" t="s">
        <v>281</v>
      </c>
      <c r="D41" s="634"/>
      <c r="E41" s="634"/>
      <c r="F41" s="634"/>
      <c r="G41" s="634"/>
      <c r="H41" s="634"/>
      <c r="I41" s="634"/>
      <c r="J41" s="634"/>
      <c r="K41" s="634"/>
      <c r="L41" s="634"/>
      <c r="M41" s="634"/>
      <c r="N41" s="634"/>
      <c r="O41" s="635"/>
      <c r="P41" s="211" t="s">
        <v>476</v>
      </c>
    </row>
    <row r="42" spans="1:17" x14ac:dyDescent="0.25">
      <c r="B42" s="200" t="s">
        <v>194</v>
      </c>
      <c r="C42" s="37" t="s">
        <v>205</v>
      </c>
      <c r="D42" s="488"/>
      <c r="E42" s="488"/>
      <c r="F42" s="488"/>
      <c r="G42" s="488"/>
      <c r="H42" s="489"/>
      <c r="I42" s="489"/>
      <c r="J42" s="490"/>
      <c r="K42" s="490"/>
      <c r="L42" s="490"/>
      <c r="M42" s="490"/>
      <c r="N42" s="490"/>
      <c r="O42" s="490"/>
      <c r="P42" s="201">
        <f>SUM(D42:O42)</f>
        <v>0</v>
      </c>
      <c r="Q42" s="210"/>
    </row>
    <row r="43" spans="1:17" x14ac:dyDescent="0.25">
      <c r="B43" s="200" t="s">
        <v>439</v>
      </c>
      <c r="C43" s="37" t="s">
        <v>206</v>
      </c>
      <c r="D43" s="488"/>
      <c r="E43" s="488"/>
      <c r="F43" s="488"/>
      <c r="G43" s="489"/>
      <c r="H43" s="489"/>
      <c r="I43" s="489"/>
      <c r="J43" s="489"/>
      <c r="K43" s="489"/>
      <c r="L43" s="489"/>
      <c r="M43" s="489"/>
      <c r="N43" s="489"/>
      <c r="O43" s="489"/>
      <c r="P43" s="201">
        <f t="shared" ref="P43:P53" si="13">SUM(D43:O43)</f>
        <v>0</v>
      </c>
    </row>
    <row r="44" spans="1:17" x14ac:dyDescent="0.25">
      <c r="B44" s="621"/>
      <c r="C44" s="622"/>
      <c r="D44" s="622"/>
      <c r="E44" s="622"/>
      <c r="F44" s="622"/>
      <c r="G44" s="622"/>
      <c r="H44" s="622"/>
      <c r="I44" s="622"/>
      <c r="J44" s="622"/>
      <c r="K44" s="622"/>
      <c r="L44" s="622"/>
      <c r="M44" s="622"/>
      <c r="N44" s="622"/>
      <c r="O44" s="622"/>
      <c r="P44" s="623"/>
    </row>
    <row r="45" spans="1:17" x14ac:dyDescent="0.25">
      <c r="B45" s="196" t="s">
        <v>195</v>
      </c>
      <c r="C45" s="197"/>
      <c r="D45" s="198"/>
      <c r="E45" s="199"/>
      <c r="F45" s="199"/>
      <c r="G45" s="199"/>
      <c r="H45" s="199"/>
      <c r="I45" s="199"/>
      <c r="J45" s="199"/>
      <c r="K45" s="199"/>
      <c r="L45" s="199"/>
      <c r="M45" s="199"/>
      <c r="N45" s="199"/>
      <c r="O45" s="199"/>
      <c r="P45" s="202"/>
      <c r="Q45" s="7" t="s">
        <v>196</v>
      </c>
    </row>
    <row r="46" spans="1:17" x14ac:dyDescent="0.25">
      <c r="B46" s="268" t="s">
        <v>197</v>
      </c>
      <c r="C46" s="269" t="s">
        <v>23</v>
      </c>
      <c r="D46" s="293"/>
      <c r="E46" s="294"/>
      <c r="F46" s="294"/>
      <c r="G46" s="294"/>
      <c r="H46" s="294"/>
      <c r="I46" s="294"/>
      <c r="J46" s="294"/>
      <c r="K46" s="294"/>
      <c r="L46" s="294"/>
      <c r="M46" s="294"/>
      <c r="N46" s="294"/>
      <c r="O46" s="294"/>
      <c r="P46" s="270"/>
      <c r="Q46" s="195" t="e">
        <f>P50/P42</f>
        <v>#DIV/0!</v>
      </c>
    </row>
    <row r="47" spans="1:17" x14ac:dyDescent="0.25">
      <c r="B47" s="268" t="s">
        <v>198</v>
      </c>
      <c r="C47" s="269" t="s">
        <v>23</v>
      </c>
      <c r="D47" s="293"/>
      <c r="E47" s="294"/>
      <c r="F47" s="294"/>
      <c r="G47" s="294"/>
      <c r="H47" s="294"/>
      <c r="I47" s="294"/>
      <c r="J47" s="294"/>
      <c r="K47" s="294"/>
      <c r="L47" s="294"/>
      <c r="M47" s="294"/>
      <c r="N47" s="294"/>
      <c r="O47" s="294"/>
      <c r="P47" s="270"/>
      <c r="Q47" s="195" t="e">
        <f>+P51/P43</f>
        <v>#DIV/0!</v>
      </c>
    </row>
    <row r="48" spans="1:17" x14ac:dyDescent="0.25">
      <c r="B48" s="621"/>
      <c r="C48" s="622"/>
      <c r="D48" s="622"/>
      <c r="E48" s="622"/>
      <c r="F48" s="622"/>
      <c r="G48" s="622"/>
      <c r="H48" s="622"/>
      <c r="I48" s="622"/>
      <c r="J48" s="622"/>
      <c r="K48" s="622"/>
      <c r="L48" s="622"/>
      <c r="M48" s="622"/>
      <c r="N48" s="622"/>
      <c r="O48" s="622"/>
      <c r="P48" s="623"/>
    </row>
    <row r="49" spans="1:17" ht="13.5" customHeight="1" x14ac:dyDescent="0.25">
      <c r="B49" s="196" t="s">
        <v>199</v>
      </c>
      <c r="C49" s="197"/>
      <c r="D49" s="198"/>
      <c r="E49" s="199"/>
      <c r="F49" s="199"/>
      <c r="G49" s="199"/>
      <c r="H49" s="199"/>
      <c r="I49" s="199"/>
      <c r="J49" s="199"/>
      <c r="K49" s="199"/>
      <c r="L49" s="199"/>
      <c r="M49" s="199"/>
      <c r="N49" s="199"/>
      <c r="O49" s="199"/>
      <c r="P49" s="204" t="str">
        <f>+P4</f>
        <v>20.......онд</v>
      </c>
    </row>
    <row r="50" spans="1:17" x14ac:dyDescent="0.25">
      <c r="B50" s="200" t="s">
        <v>200</v>
      </c>
      <c r="C50" s="180" t="s">
        <v>6</v>
      </c>
      <c r="D50" s="203">
        <f>+D42*D46</f>
        <v>0</v>
      </c>
      <c r="E50" s="203">
        <f t="shared" ref="E50:O51" si="14">+E42*E46</f>
        <v>0</v>
      </c>
      <c r="F50" s="203">
        <f t="shared" si="14"/>
        <v>0</v>
      </c>
      <c r="G50" s="203">
        <f t="shared" si="14"/>
        <v>0</v>
      </c>
      <c r="H50" s="203">
        <f t="shared" si="14"/>
        <v>0</v>
      </c>
      <c r="I50" s="203">
        <f t="shared" si="14"/>
        <v>0</v>
      </c>
      <c r="J50" s="203">
        <f t="shared" si="14"/>
        <v>0</v>
      </c>
      <c r="K50" s="203">
        <f t="shared" si="14"/>
        <v>0</v>
      </c>
      <c r="L50" s="203">
        <f t="shared" si="14"/>
        <v>0</v>
      </c>
      <c r="M50" s="203">
        <f t="shared" si="14"/>
        <v>0</v>
      </c>
      <c r="N50" s="203">
        <f t="shared" si="14"/>
        <v>0</v>
      </c>
      <c r="O50" s="203">
        <f t="shared" si="14"/>
        <v>0</v>
      </c>
      <c r="P50" s="202">
        <f t="shared" si="13"/>
        <v>0</v>
      </c>
    </row>
    <row r="51" spans="1:17" x14ac:dyDescent="0.25">
      <c r="B51" s="200" t="s">
        <v>201</v>
      </c>
      <c r="C51" s="180" t="s">
        <v>6</v>
      </c>
      <c r="D51" s="203">
        <f>+D43*D47</f>
        <v>0</v>
      </c>
      <c r="E51" s="203">
        <f t="shared" si="14"/>
        <v>0</v>
      </c>
      <c r="F51" s="203">
        <f t="shared" si="14"/>
        <v>0</v>
      </c>
      <c r="G51" s="203">
        <f t="shared" si="14"/>
        <v>0</v>
      </c>
      <c r="H51" s="203">
        <f t="shared" si="14"/>
        <v>0</v>
      </c>
      <c r="I51" s="203">
        <f t="shared" si="14"/>
        <v>0</v>
      </c>
      <c r="J51" s="203">
        <f t="shared" si="14"/>
        <v>0</v>
      </c>
      <c r="K51" s="203">
        <f t="shared" si="14"/>
        <v>0</v>
      </c>
      <c r="L51" s="203">
        <f t="shared" si="14"/>
        <v>0</v>
      </c>
      <c r="M51" s="203">
        <f t="shared" si="14"/>
        <v>0</v>
      </c>
      <c r="N51" s="203">
        <f t="shared" si="14"/>
        <v>0</v>
      </c>
      <c r="O51" s="203">
        <f t="shared" si="14"/>
        <v>0</v>
      </c>
      <c r="P51" s="202">
        <f t="shared" si="13"/>
        <v>0</v>
      </c>
    </row>
    <row r="52" spans="1:17" x14ac:dyDescent="0.25">
      <c r="B52" s="200" t="s">
        <v>202</v>
      </c>
      <c r="C52" s="180" t="s">
        <v>6</v>
      </c>
      <c r="D52" s="216">
        <f>D55</f>
        <v>0</v>
      </c>
      <c r="E52" s="216">
        <f>D52</f>
        <v>0</v>
      </c>
      <c r="F52" s="216">
        <f t="shared" ref="F52:O52" si="15">E52</f>
        <v>0</v>
      </c>
      <c r="G52" s="216">
        <f t="shared" si="15"/>
        <v>0</v>
      </c>
      <c r="H52" s="216">
        <f t="shared" si="15"/>
        <v>0</v>
      </c>
      <c r="I52" s="216">
        <f t="shared" si="15"/>
        <v>0</v>
      </c>
      <c r="J52" s="216">
        <f t="shared" si="15"/>
        <v>0</v>
      </c>
      <c r="K52" s="216">
        <f t="shared" si="15"/>
        <v>0</v>
      </c>
      <c r="L52" s="216">
        <f t="shared" si="15"/>
        <v>0</v>
      </c>
      <c r="M52" s="216">
        <f t="shared" si="15"/>
        <v>0</v>
      </c>
      <c r="N52" s="216">
        <f t="shared" si="15"/>
        <v>0</v>
      </c>
      <c r="O52" s="216">
        <f t="shared" si="15"/>
        <v>0</v>
      </c>
      <c r="P52" s="202">
        <f t="shared" si="13"/>
        <v>0</v>
      </c>
    </row>
    <row r="53" spans="1:17" ht="22.5" customHeight="1" x14ac:dyDescent="0.25">
      <c r="B53" s="208" t="s">
        <v>203</v>
      </c>
      <c r="C53" s="207" t="s">
        <v>6</v>
      </c>
      <c r="D53" s="205">
        <f>SUM(D50:D52)</f>
        <v>0</v>
      </c>
      <c r="E53" s="205">
        <f t="shared" ref="E53:O53" si="16">SUM(E50:E52)</f>
        <v>0</v>
      </c>
      <c r="F53" s="205">
        <f t="shared" si="16"/>
        <v>0</v>
      </c>
      <c r="G53" s="205">
        <f t="shared" si="16"/>
        <v>0</v>
      </c>
      <c r="H53" s="205">
        <f t="shared" si="16"/>
        <v>0</v>
      </c>
      <c r="I53" s="205">
        <f t="shared" si="16"/>
        <v>0</v>
      </c>
      <c r="J53" s="205">
        <f t="shared" si="16"/>
        <v>0</v>
      </c>
      <c r="K53" s="205">
        <f t="shared" si="16"/>
        <v>0</v>
      </c>
      <c r="L53" s="205">
        <f t="shared" si="16"/>
        <v>0</v>
      </c>
      <c r="M53" s="205">
        <f t="shared" si="16"/>
        <v>0</v>
      </c>
      <c r="N53" s="205">
        <f t="shared" si="16"/>
        <v>0</v>
      </c>
      <c r="O53" s="205">
        <f t="shared" si="16"/>
        <v>0</v>
      </c>
      <c r="P53" s="206">
        <f t="shared" si="13"/>
        <v>0</v>
      </c>
      <c r="Q53" s="7" t="s">
        <v>204</v>
      </c>
    </row>
    <row r="55" spans="1:17" ht="15" x14ac:dyDescent="0.25">
      <c r="A55" s="7"/>
      <c r="B55" s="194" t="s">
        <v>282</v>
      </c>
      <c r="D55" s="267">
        <f>E74</f>
        <v>0</v>
      </c>
      <c r="E55" s="264" t="s">
        <v>283</v>
      </c>
    </row>
    <row r="56" spans="1:17" x14ac:dyDescent="0.25">
      <c r="A56" s="7"/>
      <c r="B56" s="209" t="s">
        <v>284</v>
      </c>
    </row>
    <row r="57" spans="1:17" ht="29.25" customHeight="1" x14ac:dyDescent="0.25">
      <c r="A57" s="265"/>
      <c r="B57" s="624" t="s">
        <v>477</v>
      </c>
      <c r="C57" s="624"/>
      <c r="D57" s="624"/>
      <c r="E57" s="624"/>
      <c r="F57" s="624"/>
    </row>
    <row r="58" spans="1:17" ht="38.25" x14ac:dyDescent="0.25">
      <c r="A58" s="133" t="s">
        <v>0</v>
      </c>
      <c r="B58" s="138" t="s">
        <v>143</v>
      </c>
      <c r="C58" s="138" t="s">
        <v>142</v>
      </c>
      <c r="D58" s="133" t="s">
        <v>172</v>
      </c>
      <c r="E58" s="138" t="s">
        <v>501</v>
      </c>
      <c r="F58" s="138" t="s">
        <v>502</v>
      </c>
    </row>
    <row r="59" spans="1:17" ht="15" x14ac:dyDescent="0.25">
      <c r="A59" s="68">
        <v>1</v>
      </c>
      <c r="B59" s="64">
        <v>15</v>
      </c>
      <c r="C59" s="266"/>
      <c r="D59" s="135">
        <v>4400</v>
      </c>
      <c r="E59" s="513">
        <f>+C59*D59/1000</f>
        <v>0</v>
      </c>
      <c r="F59" s="35">
        <f>+E59*12</f>
        <v>0</v>
      </c>
    </row>
    <row r="60" spans="1:17" ht="15" x14ac:dyDescent="0.25">
      <c r="A60" s="68">
        <f>+A59+1</f>
        <v>2</v>
      </c>
      <c r="B60" s="64">
        <f>+B59+5</f>
        <v>20</v>
      </c>
      <c r="C60" s="266"/>
      <c r="D60" s="135">
        <v>6000</v>
      </c>
      <c r="E60" s="35">
        <f t="shared" ref="E60:E73" si="17">+C60*D60/1000</f>
        <v>0</v>
      </c>
      <c r="F60" s="35">
        <f t="shared" ref="F60:F73" si="18">+E60*12</f>
        <v>0</v>
      </c>
    </row>
    <row r="61" spans="1:17" ht="15" x14ac:dyDescent="0.25">
      <c r="A61" s="68">
        <f t="shared" ref="A61:A73" si="19">+A60+1</f>
        <v>3</v>
      </c>
      <c r="B61" s="64">
        <v>25</v>
      </c>
      <c r="C61" s="266"/>
      <c r="D61" s="135">
        <v>9200</v>
      </c>
      <c r="E61" s="35">
        <f t="shared" si="17"/>
        <v>0</v>
      </c>
      <c r="F61" s="35">
        <f t="shared" si="18"/>
        <v>0</v>
      </c>
    </row>
    <row r="62" spans="1:17" ht="15" x14ac:dyDescent="0.25">
      <c r="A62" s="68">
        <f t="shared" si="19"/>
        <v>4</v>
      </c>
      <c r="B62" s="64">
        <v>32</v>
      </c>
      <c r="C62" s="266"/>
      <c r="D62" s="135">
        <v>13680</v>
      </c>
      <c r="E62" s="35">
        <f t="shared" si="17"/>
        <v>0</v>
      </c>
      <c r="F62" s="35">
        <f t="shared" si="18"/>
        <v>0</v>
      </c>
    </row>
    <row r="63" spans="1:17" ht="15" x14ac:dyDescent="0.25">
      <c r="A63" s="68">
        <f t="shared" si="19"/>
        <v>5</v>
      </c>
      <c r="B63" s="64">
        <v>40</v>
      </c>
      <c r="C63" s="266"/>
      <c r="D63" s="135">
        <v>20400</v>
      </c>
      <c r="E63" s="35">
        <f t="shared" si="17"/>
        <v>0</v>
      </c>
      <c r="F63" s="35">
        <f t="shared" si="18"/>
        <v>0</v>
      </c>
    </row>
    <row r="64" spans="1:17" ht="15" x14ac:dyDescent="0.25">
      <c r="A64" s="68">
        <f t="shared" si="19"/>
        <v>6</v>
      </c>
      <c r="B64" s="64">
        <v>50</v>
      </c>
      <c r="C64" s="266"/>
      <c r="D64" s="135">
        <v>32080</v>
      </c>
      <c r="E64" s="35">
        <f t="shared" si="17"/>
        <v>0</v>
      </c>
      <c r="F64" s="35">
        <f t="shared" si="18"/>
        <v>0</v>
      </c>
    </row>
    <row r="65" spans="1:6" s="7" customFormat="1" ht="15" x14ac:dyDescent="0.25">
      <c r="A65" s="68">
        <f t="shared" si="19"/>
        <v>7</v>
      </c>
      <c r="B65" s="64">
        <v>65</v>
      </c>
      <c r="C65" s="266"/>
      <c r="D65" s="135">
        <v>39840</v>
      </c>
      <c r="E65" s="35">
        <f t="shared" si="17"/>
        <v>0</v>
      </c>
      <c r="F65" s="35">
        <f t="shared" si="18"/>
        <v>0</v>
      </c>
    </row>
    <row r="66" spans="1:6" s="7" customFormat="1" ht="15" x14ac:dyDescent="0.25">
      <c r="A66" s="68">
        <f t="shared" si="19"/>
        <v>8</v>
      </c>
      <c r="B66" s="64">
        <v>80</v>
      </c>
      <c r="C66" s="266"/>
      <c r="D66" s="135">
        <v>52720</v>
      </c>
      <c r="E66" s="35">
        <f t="shared" si="17"/>
        <v>0</v>
      </c>
      <c r="F66" s="35">
        <f t="shared" si="18"/>
        <v>0</v>
      </c>
    </row>
    <row r="67" spans="1:6" s="7" customFormat="1" ht="15" x14ac:dyDescent="0.25">
      <c r="A67" s="68">
        <f t="shared" si="19"/>
        <v>9</v>
      </c>
      <c r="B67" s="64">
        <v>100</v>
      </c>
      <c r="C67" s="266"/>
      <c r="D67" s="135">
        <v>76400</v>
      </c>
      <c r="E67" s="35">
        <f t="shared" si="17"/>
        <v>0</v>
      </c>
      <c r="F67" s="35">
        <f t="shared" si="18"/>
        <v>0</v>
      </c>
    </row>
    <row r="68" spans="1:6" s="7" customFormat="1" ht="15" x14ac:dyDescent="0.25">
      <c r="A68" s="68">
        <f t="shared" si="19"/>
        <v>10</v>
      </c>
      <c r="B68" s="64">
        <v>125</v>
      </c>
      <c r="C68" s="266"/>
      <c r="D68" s="135">
        <v>93200</v>
      </c>
      <c r="E68" s="35">
        <f t="shared" si="17"/>
        <v>0</v>
      </c>
      <c r="F68" s="35">
        <f t="shared" si="18"/>
        <v>0</v>
      </c>
    </row>
    <row r="69" spans="1:6" s="7" customFormat="1" ht="15" x14ac:dyDescent="0.25">
      <c r="A69" s="68">
        <f t="shared" si="19"/>
        <v>11</v>
      </c>
      <c r="B69" s="64">
        <v>150</v>
      </c>
      <c r="C69" s="266"/>
      <c r="D69" s="135">
        <v>126480</v>
      </c>
      <c r="E69" s="35">
        <f t="shared" si="17"/>
        <v>0</v>
      </c>
      <c r="F69" s="35">
        <f t="shared" si="18"/>
        <v>0</v>
      </c>
    </row>
    <row r="70" spans="1:6" s="7" customFormat="1" ht="15" x14ac:dyDescent="0.25">
      <c r="A70" s="68">
        <f t="shared" si="19"/>
        <v>12</v>
      </c>
      <c r="B70" s="64">
        <v>200</v>
      </c>
      <c r="C70" s="266"/>
      <c r="D70" s="135">
        <v>156000</v>
      </c>
      <c r="E70" s="35">
        <f t="shared" si="17"/>
        <v>0</v>
      </c>
      <c r="F70" s="35">
        <f t="shared" si="18"/>
        <v>0</v>
      </c>
    </row>
    <row r="71" spans="1:6" s="7" customFormat="1" ht="15" x14ac:dyDescent="0.25">
      <c r="A71" s="68">
        <f t="shared" si="19"/>
        <v>13</v>
      </c>
      <c r="B71" s="64">
        <v>250</v>
      </c>
      <c r="C71" s="266"/>
      <c r="D71" s="135">
        <v>215040</v>
      </c>
      <c r="E71" s="35">
        <f t="shared" si="17"/>
        <v>0</v>
      </c>
      <c r="F71" s="35">
        <f t="shared" si="18"/>
        <v>0</v>
      </c>
    </row>
    <row r="72" spans="1:6" s="7" customFormat="1" ht="15" x14ac:dyDescent="0.25">
      <c r="A72" s="68">
        <f t="shared" si="19"/>
        <v>14</v>
      </c>
      <c r="B72" s="64">
        <v>300</v>
      </c>
      <c r="C72" s="266"/>
      <c r="D72" s="135">
        <v>284400</v>
      </c>
      <c r="E72" s="35">
        <f t="shared" si="17"/>
        <v>0</v>
      </c>
      <c r="F72" s="35">
        <f t="shared" si="18"/>
        <v>0</v>
      </c>
    </row>
    <row r="73" spans="1:6" s="7" customFormat="1" ht="15" x14ac:dyDescent="0.25">
      <c r="A73" s="68">
        <f t="shared" si="19"/>
        <v>15</v>
      </c>
      <c r="B73" s="134" t="s">
        <v>173</v>
      </c>
      <c r="C73" s="266"/>
      <c r="D73" s="135">
        <v>384000</v>
      </c>
      <c r="E73" s="35">
        <f t="shared" si="17"/>
        <v>0</v>
      </c>
      <c r="F73" s="35">
        <f t="shared" si="18"/>
        <v>0</v>
      </c>
    </row>
    <row r="74" spans="1:6" s="7" customFormat="1" x14ac:dyDescent="0.25">
      <c r="A74" s="625" t="s">
        <v>174</v>
      </c>
      <c r="B74" s="625"/>
      <c r="C74" s="243">
        <f>SUM(C59:C73)</f>
        <v>0</v>
      </c>
      <c r="D74" s="453"/>
      <c r="E74" s="137">
        <f>SUM(E59:E73)</f>
        <v>0</v>
      </c>
      <c r="F74" s="137">
        <f>SUM(F59:F73)</f>
        <v>0</v>
      </c>
    </row>
  </sheetData>
  <mergeCells count="15">
    <mergeCell ref="C3:C4"/>
    <mergeCell ref="D3:P3"/>
    <mergeCell ref="B3:B4"/>
    <mergeCell ref="A3:A4"/>
    <mergeCell ref="B44:P44"/>
    <mergeCell ref="A27:B27"/>
    <mergeCell ref="A30:B30"/>
    <mergeCell ref="A31:B31"/>
    <mergeCell ref="B37:O37"/>
    <mergeCell ref="B57:F57"/>
    <mergeCell ref="A74:B74"/>
    <mergeCell ref="B48:P48"/>
    <mergeCell ref="C41:O41"/>
    <mergeCell ref="A35:B35"/>
    <mergeCell ref="A36:B36"/>
  </mergeCells>
  <printOptions horizontalCentered="1"/>
  <pageMargins left="0" right="0" top="0.75" bottom="0.15" header="0.3" footer="0.3"/>
  <pageSetup paperSize="9" scale="79" orientation="landscape" r:id="rId1"/>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3"/>
  <sheetViews>
    <sheetView zoomScaleNormal="100" workbookViewId="0">
      <pane xSplit="1" ySplit="4" topLeftCell="B11" activePane="bottomRight" state="frozen"/>
      <selection pane="topRight" activeCell="B1" sqref="B1"/>
      <selection pane="bottomLeft" activeCell="A6" sqref="A6"/>
      <selection pane="bottomRight" activeCell="F24" sqref="F24"/>
    </sheetView>
  </sheetViews>
  <sheetFormatPr defaultRowHeight="12.75" x14ac:dyDescent="0.25"/>
  <cols>
    <col min="1" max="1" width="5.7109375" style="11" customWidth="1"/>
    <col min="2" max="2" width="34.42578125" style="16" customWidth="1"/>
    <col min="3" max="3" width="11.140625" style="11" customWidth="1"/>
    <col min="4" max="4" width="14.28515625" style="11" customWidth="1"/>
    <col min="5" max="5" width="13.28515625" style="17" customWidth="1"/>
    <col min="6" max="6" width="13.28515625" style="11" customWidth="1"/>
    <col min="7" max="250" width="9.140625" style="11"/>
    <col min="251" max="251" width="3.42578125" style="11" customWidth="1"/>
    <col min="252" max="252" width="34" style="11" customWidth="1"/>
    <col min="253" max="253" width="9.140625" style="11"/>
    <col min="254" max="258" width="14" style="11" customWidth="1"/>
    <col min="259" max="260" width="9.140625" style="11"/>
    <col min="261" max="261" width="10.140625" style="11" customWidth="1"/>
    <col min="262" max="506" width="9.140625" style="11"/>
    <col min="507" max="507" width="3.42578125" style="11" customWidth="1"/>
    <col min="508" max="508" width="34" style="11" customWidth="1"/>
    <col min="509" max="509" width="9.140625" style="11"/>
    <col min="510" max="514" width="14" style="11" customWidth="1"/>
    <col min="515" max="516" width="9.140625" style="11"/>
    <col min="517" max="517" width="10.140625" style="11" customWidth="1"/>
    <col min="518" max="762" width="9.140625" style="11"/>
    <col min="763" max="763" width="3.42578125" style="11" customWidth="1"/>
    <col min="764" max="764" width="34" style="11" customWidth="1"/>
    <col min="765" max="765" width="9.140625" style="11"/>
    <col min="766" max="770" width="14" style="11" customWidth="1"/>
    <col min="771" max="772" width="9.140625" style="11"/>
    <col min="773" max="773" width="10.140625" style="11" customWidth="1"/>
    <col min="774" max="1018" width="9.140625" style="11"/>
    <col min="1019" max="1019" width="3.42578125" style="11" customWidth="1"/>
    <col min="1020" max="1020" width="34" style="11" customWidth="1"/>
    <col min="1021" max="1021" width="9.140625" style="11"/>
    <col min="1022" max="1026" width="14" style="11" customWidth="1"/>
    <col min="1027" max="1028" width="9.140625" style="11"/>
    <col min="1029" max="1029" width="10.140625" style="11" customWidth="1"/>
    <col min="1030" max="1274" width="9.140625" style="11"/>
    <col min="1275" max="1275" width="3.42578125" style="11" customWidth="1"/>
    <col min="1276" max="1276" width="34" style="11" customWidth="1"/>
    <col min="1277" max="1277" width="9.140625" style="11"/>
    <col min="1278" max="1282" width="14" style="11" customWidth="1"/>
    <col min="1283" max="1284" width="9.140625" style="11"/>
    <col min="1285" max="1285" width="10.140625" style="11" customWidth="1"/>
    <col min="1286" max="1530" width="9.140625" style="11"/>
    <col min="1531" max="1531" width="3.42578125" style="11" customWidth="1"/>
    <col min="1532" max="1532" width="34" style="11" customWidth="1"/>
    <col min="1533" max="1533" width="9.140625" style="11"/>
    <col min="1534" max="1538" width="14" style="11" customWidth="1"/>
    <col min="1539" max="1540" width="9.140625" style="11"/>
    <col min="1541" max="1541" width="10.140625" style="11" customWidth="1"/>
    <col min="1542" max="1786" width="9.140625" style="11"/>
    <col min="1787" max="1787" width="3.42578125" style="11" customWidth="1"/>
    <col min="1788" max="1788" width="34" style="11" customWidth="1"/>
    <col min="1789" max="1789" width="9.140625" style="11"/>
    <col min="1790" max="1794" width="14" style="11" customWidth="1"/>
    <col min="1795" max="1796" width="9.140625" style="11"/>
    <col min="1797" max="1797" width="10.140625" style="11" customWidth="1"/>
    <col min="1798" max="2042" width="9.140625" style="11"/>
    <col min="2043" max="2043" width="3.42578125" style="11" customWidth="1"/>
    <col min="2044" max="2044" width="34" style="11" customWidth="1"/>
    <col min="2045" max="2045" width="9.140625" style="11"/>
    <col min="2046" max="2050" width="14" style="11" customWidth="1"/>
    <col min="2051" max="2052" width="9.140625" style="11"/>
    <col min="2053" max="2053" width="10.140625" style="11" customWidth="1"/>
    <col min="2054" max="2298" width="9.140625" style="11"/>
    <col min="2299" max="2299" width="3.42578125" style="11" customWidth="1"/>
    <col min="2300" max="2300" width="34" style="11" customWidth="1"/>
    <col min="2301" max="2301" width="9.140625" style="11"/>
    <col min="2302" max="2306" width="14" style="11" customWidth="1"/>
    <col min="2307" max="2308" width="9.140625" style="11"/>
    <col min="2309" max="2309" width="10.140625" style="11" customWidth="1"/>
    <col min="2310" max="2554" width="9.140625" style="11"/>
    <col min="2555" max="2555" width="3.42578125" style="11" customWidth="1"/>
    <col min="2556" max="2556" width="34" style="11" customWidth="1"/>
    <col min="2557" max="2557" width="9.140625" style="11"/>
    <col min="2558" max="2562" width="14" style="11" customWidth="1"/>
    <col min="2563" max="2564" width="9.140625" style="11"/>
    <col min="2565" max="2565" width="10.140625" style="11" customWidth="1"/>
    <col min="2566" max="2810" width="9.140625" style="11"/>
    <col min="2811" max="2811" width="3.42578125" style="11" customWidth="1"/>
    <col min="2812" max="2812" width="34" style="11" customWidth="1"/>
    <col min="2813" max="2813" width="9.140625" style="11"/>
    <col min="2814" max="2818" width="14" style="11" customWidth="1"/>
    <col min="2819" max="2820" width="9.140625" style="11"/>
    <col min="2821" max="2821" width="10.140625" style="11" customWidth="1"/>
    <col min="2822" max="3066" width="9.140625" style="11"/>
    <col min="3067" max="3067" width="3.42578125" style="11" customWidth="1"/>
    <col min="3068" max="3068" width="34" style="11" customWidth="1"/>
    <col min="3069" max="3069" width="9.140625" style="11"/>
    <col min="3070" max="3074" width="14" style="11" customWidth="1"/>
    <col min="3075" max="3076" width="9.140625" style="11"/>
    <col min="3077" max="3077" width="10.140625" style="11" customWidth="1"/>
    <col min="3078" max="3322" width="9.140625" style="11"/>
    <col min="3323" max="3323" width="3.42578125" style="11" customWidth="1"/>
    <col min="3324" max="3324" width="34" style="11" customWidth="1"/>
    <col min="3325" max="3325" width="9.140625" style="11"/>
    <col min="3326" max="3330" width="14" style="11" customWidth="1"/>
    <col min="3331" max="3332" width="9.140625" style="11"/>
    <col min="3333" max="3333" width="10.140625" style="11" customWidth="1"/>
    <col min="3334" max="3578" width="9.140625" style="11"/>
    <col min="3579" max="3579" width="3.42578125" style="11" customWidth="1"/>
    <col min="3580" max="3580" width="34" style="11" customWidth="1"/>
    <col min="3581" max="3581" width="9.140625" style="11"/>
    <col min="3582" max="3586" width="14" style="11" customWidth="1"/>
    <col min="3587" max="3588" width="9.140625" style="11"/>
    <col min="3589" max="3589" width="10.140625" style="11" customWidth="1"/>
    <col min="3590" max="3834" width="9.140625" style="11"/>
    <col min="3835" max="3835" width="3.42578125" style="11" customWidth="1"/>
    <col min="3836" max="3836" width="34" style="11" customWidth="1"/>
    <col min="3837" max="3837" width="9.140625" style="11"/>
    <col min="3838" max="3842" width="14" style="11" customWidth="1"/>
    <col min="3843" max="3844" width="9.140625" style="11"/>
    <col min="3845" max="3845" width="10.140625" style="11" customWidth="1"/>
    <col min="3846" max="4090" width="9.140625" style="11"/>
    <col min="4091" max="4091" width="3.42578125" style="11" customWidth="1"/>
    <col min="4092" max="4092" width="34" style="11" customWidth="1"/>
    <col min="4093" max="4093" width="9.140625" style="11"/>
    <col min="4094" max="4098" width="14" style="11" customWidth="1"/>
    <col min="4099" max="4100" width="9.140625" style="11"/>
    <col min="4101" max="4101" width="10.140625" style="11" customWidth="1"/>
    <col min="4102" max="4346" width="9.140625" style="11"/>
    <col min="4347" max="4347" width="3.42578125" style="11" customWidth="1"/>
    <col min="4348" max="4348" width="34" style="11" customWidth="1"/>
    <col min="4349" max="4349" width="9.140625" style="11"/>
    <col min="4350" max="4354" width="14" style="11" customWidth="1"/>
    <col min="4355" max="4356" width="9.140625" style="11"/>
    <col min="4357" max="4357" width="10.140625" style="11" customWidth="1"/>
    <col min="4358" max="4602" width="9.140625" style="11"/>
    <col min="4603" max="4603" width="3.42578125" style="11" customWidth="1"/>
    <col min="4604" max="4604" width="34" style="11" customWidth="1"/>
    <col min="4605" max="4605" width="9.140625" style="11"/>
    <col min="4606" max="4610" width="14" style="11" customWidth="1"/>
    <col min="4611" max="4612" width="9.140625" style="11"/>
    <col min="4613" max="4613" width="10.140625" style="11" customWidth="1"/>
    <col min="4614" max="4858" width="9.140625" style="11"/>
    <col min="4859" max="4859" width="3.42578125" style="11" customWidth="1"/>
    <col min="4860" max="4860" width="34" style="11" customWidth="1"/>
    <col min="4861" max="4861" width="9.140625" style="11"/>
    <col min="4862" max="4866" width="14" style="11" customWidth="1"/>
    <col min="4867" max="4868" width="9.140625" style="11"/>
    <col min="4869" max="4869" width="10.140625" style="11" customWidth="1"/>
    <col min="4870" max="5114" width="9.140625" style="11"/>
    <col min="5115" max="5115" width="3.42578125" style="11" customWidth="1"/>
    <col min="5116" max="5116" width="34" style="11" customWidth="1"/>
    <col min="5117" max="5117" width="9.140625" style="11"/>
    <col min="5118" max="5122" width="14" style="11" customWidth="1"/>
    <col min="5123" max="5124" width="9.140625" style="11"/>
    <col min="5125" max="5125" width="10.140625" style="11" customWidth="1"/>
    <col min="5126" max="5370" width="9.140625" style="11"/>
    <col min="5371" max="5371" width="3.42578125" style="11" customWidth="1"/>
    <col min="5372" max="5372" width="34" style="11" customWidth="1"/>
    <col min="5373" max="5373" width="9.140625" style="11"/>
    <col min="5374" max="5378" width="14" style="11" customWidth="1"/>
    <col min="5379" max="5380" width="9.140625" style="11"/>
    <col min="5381" max="5381" width="10.140625" style="11" customWidth="1"/>
    <col min="5382" max="5626" width="9.140625" style="11"/>
    <col min="5627" max="5627" width="3.42578125" style="11" customWidth="1"/>
    <col min="5628" max="5628" width="34" style="11" customWidth="1"/>
    <col min="5629" max="5629" width="9.140625" style="11"/>
    <col min="5630" max="5634" width="14" style="11" customWidth="1"/>
    <col min="5635" max="5636" width="9.140625" style="11"/>
    <col min="5637" max="5637" width="10.140625" style="11" customWidth="1"/>
    <col min="5638" max="5882" width="9.140625" style="11"/>
    <col min="5883" max="5883" width="3.42578125" style="11" customWidth="1"/>
    <col min="5884" max="5884" width="34" style="11" customWidth="1"/>
    <col min="5885" max="5885" width="9.140625" style="11"/>
    <col min="5886" max="5890" width="14" style="11" customWidth="1"/>
    <col min="5891" max="5892" width="9.140625" style="11"/>
    <col min="5893" max="5893" width="10.140625" style="11" customWidth="1"/>
    <col min="5894" max="6138" width="9.140625" style="11"/>
    <col min="6139" max="6139" width="3.42578125" style="11" customWidth="1"/>
    <col min="6140" max="6140" width="34" style="11" customWidth="1"/>
    <col min="6141" max="6141" width="9.140625" style="11"/>
    <col min="6142" max="6146" width="14" style="11" customWidth="1"/>
    <col min="6147" max="6148" width="9.140625" style="11"/>
    <col min="6149" max="6149" width="10.140625" style="11" customWidth="1"/>
    <col min="6150" max="6394" width="9.140625" style="11"/>
    <col min="6395" max="6395" width="3.42578125" style="11" customWidth="1"/>
    <col min="6396" max="6396" width="34" style="11" customWidth="1"/>
    <col min="6397" max="6397" width="9.140625" style="11"/>
    <col min="6398" max="6402" width="14" style="11" customWidth="1"/>
    <col min="6403" max="6404" width="9.140625" style="11"/>
    <col min="6405" max="6405" width="10.140625" style="11" customWidth="1"/>
    <col min="6406" max="6650" width="9.140625" style="11"/>
    <col min="6651" max="6651" width="3.42578125" style="11" customWidth="1"/>
    <col min="6652" max="6652" width="34" style="11" customWidth="1"/>
    <col min="6653" max="6653" width="9.140625" style="11"/>
    <col min="6654" max="6658" width="14" style="11" customWidth="1"/>
    <col min="6659" max="6660" width="9.140625" style="11"/>
    <col min="6661" max="6661" width="10.140625" style="11" customWidth="1"/>
    <col min="6662" max="6906" width="9.140625" style="11"/>
    <col min="6907" max="6907" width="3.42578125" style="11" customWidth="1"/>
    <col min="6908" max="6908" width="34" style="11" customWidth="1"/>
    <col min="6909" max="6909" width="9.140625" style="11"/>
    <col min="6910" max="6914" width="14" style="11" customWidth="1"/>
    <col min="6915" max="6916" width="9.140625" style="11"/>
    <col min="6917" max="6917" width="10.140625" style="11" customWidth="1"/>
    <col min="6918" max="7162" width="9.140625" style="11"/>
    <col min="7163" max="7163" width="3.42578125" style="11" customWidth="1"/>
    <col min="7164" max="7164" width="34" style="11" customWidth="1"/>
    <col min="7165" max="7165" width="9.140625" style="11"/>
    <col min="7166" max="7170" width="14" style="11" customWidth="1"/>
    <col min="7171" max="7172" width="9.140625" style="11"/>
    <col min="7173" max="7173" width="10.140625" style="11" customWidth="1"/>
    <col min="7174" max="7418" width="9.140625" style="11"/>
    <col min="7419" max="7419" width="3.42578125" style="11" customWidth="1"/>
    <col min="7420" max="7420" width="34" style="11" customWidth="1"/>
    <col min="7421" max="7421" width="9.140625" style="11"/>
    <col min="7422" max="7426" width="14" style="11" customWidth="1"/>
    <col min="7427" max="7428" width="9.140625" style="11"/>
    <col min="7429" max="7429" width="10.140625" style="11" customWidth="1"/>
    <col min="7430" max="7674" width="9.140625" style="11"/>
    <col min="7675" max="7675" width="3.42578125" style="11" customWidth="1"/>
    <col min="7676" max="7676" width="34" style="11" customWidth="1"/>
    <col min="7677" max="7677" width="9.140625" style="11"/>
    <col min="7678" max="7682" width="14" style="11" customWidth="1"/>
    <col min="7683" max="7684" width="9.140625" style="11"/>
    <col min="7685" max="7685" width="10.140625" style="11" customWidth="1"/>
    <col min="7686" max="7930" width="9.140625" style="11"/>
    <col min="7931" max="7931" width="3.42578125" style="11" customWidth="1"/>
    <col min="7932" max="7932" width="34" style="11" customWidth="1"/>
    <col min="7933" max="7933" width="9.140625" style="11"/>
    <col min="7934" max="7938" width="14" style="11" customWidth="1"/>
    <col min="7939" max="7940" width="9.140625" style="11"/>
    <col min="7941" max="7941" width="10.140625" style="11" customWidth="1"/>
    <col min="7942" max="8186" width="9.140625" style="11"/>
    <col min="8187" max="8187" width="3.42578125" style="11" customWidth="1"/>
    <col min="8188" max="8188" width="34" style="11" customWidth="1"/>
    <col min="8189" max="8189" width="9.140625" style="11"/>
    <col min="8190" max="8194" width="14" style="11" customWidth="1"/>
    <col min="8195" max="8196" width="9.140625" style="11"/>
    <col min="8197" max="8197" width="10.140625" style="11" customWidth="1"/>
    <col min="8198" max="8442" width="9.140625" style="11"/>
    <col min="8443" max="8443" width="3.42578125" style="11" customWidth="1"/>
    <col min="8444" max="8444" width="34" style="11" customWidth="1"/>
    <col min="8445" max="8445" width="9.140625" style="11"/>
    <col min="8446" max="8450" width="14" style="11" customWidth="1"/>
    <col min="8451" max="8452" width="9.140625" style="11"/>
    <col min="8453" max="8453" width="10.140625" style="11" customWidth="1"/>
    <col min="8454" max="8698" width="9.140625" style="11"/>
    <col min="8699" max="8699" width="3.42578125" style="11" customWidth="1"/>
    <col min="8700" max="8700" width="34" style="11" customWidth="1"/>
    <col min="8701" max="8701" width="9.140625" style="11"/>
    <col min="8702" max="8706" width="14" style="11" customWidth="1"/>
    <col min="8707" max="8708" width="9.140625" style="11"/>
    <col min="8709" max="8709" width="10.140625" style="11" customWidth="1"/>
    <col min="8710" max="8954" width="9.140625" style="11"/>
    <col min="8955" max="8955" width="3.42578125" style="11" customWidth="1"/>
    <col min="8956" max="8956" width="34" style="11" customWidth="1"/>
    <col min="8957" max="8957" width="9.140625" style="11"/>
    <col min="8958" max="8962" width="14" style="11" customWidth="1"/>
    <col min="8963" max="8964" width="9.140625" style="11"/>
    <col min="8965" max="8965" width="10.140625" style="11" customWidth="1"/>
    <col min="8966" max="9210" width="9.140625" style="11"/>
    <col min="9211" max="9211" width="3.42578125" style="11" customWidth="1"/>
    <col min="9212" max="9212" width="34" style="11" customWidth="1"/>
    <col min="9213" max="9213" width="9.140625" style="11"/>
    <col min="9214" max="9218" width="14" style="11" customWidth="1"/>
    <col min="9219" max="9220" width="9.140625" style="11"/>
    <col min="9221" max="9221" width="10.140625" style="11" customWidth="1"/>
    <col min="9222" max="9466" width="9.140625" style="11"/>
    <col min="9467" max="9467" width="3.42578125" style="11" customWidth="1"/>
    <col min="9468" max="9468" width="34" style="11" customWidth="1"/>
    <col min="9469" max="9469" width="9.140625" style="11"/>
    <col min="9470" max="9474" width="14" style="11" customWidth="1"/>
    <col min="9475" max="9476" width="9.140625" style="11"/>
    <col min="9477" max="9477" width="10.140625" style="11" customWidth="1"/>
    <col min="9478" max="9722" width="9.140625" style="11"/>
    <col min="9723" max="9723" width="3.42578125" style="11" customWidth="1"/>
    <col min="9724" max="9724" width="34" style="11" customWidth="1"/>
    <col min="9725" max="9725" width="9.140625" style="11"/>
    <col min="9726" max="9730" width="14" style="11" customWidth="1"/>
    <col min="9731" max="9732" width="9.140625" style="11"/>
    <col min="9733" max="9733" width="10.140625" style="11" customWidth="1"/>
    <col min="9734" max="9978" width="9.140625" style="11"/>
    <col min="9979" max="9979" width="3.42578125" style="11" customWidth="1"/>
    <col min="9980" max="9980" width="34" style="11" customWidth="1"/>
    <col min="9981" max="9981" width="9.140625" style="11"/>
    <col min="9982" max="9986" width="14" style="11" customWidth="1"/>
    <col min="9987" max="9988" width="9.140625" style="11"/>
    <col min="9989" max="9989" width="10.140625" style="11" customWidth="1"/>
    <col min="9990" max="10234" width="9.140625" style="11"/>
    <col min="10235" max="10235" width="3.42578125" style="11" customWidth="1"/>
    <col min="10236" max="10236" width="34" style="11" customWidth="1"/>
    <col min="10237" max="10237" width="9.140625" style="11"/>
    <col min="10238" max="10242" width="14" style="11" customWidth="1"/>
    <col min="10243" max="10244" width="9.140625" style="11"/>
    <col min="10245" max="10245" width="10.140625" style="11" customWidth="1"/>
    <col min="10246" max="10490" width="9.140625" style="11"/>
    <col min="10491" max="10491" width="3.42578125" style="11" customWidth="1"/>
    <col min="10492" max="10492" width="34" style="11" customWidth="1"/>
    <col min="10493" max="10493" width="9.140625" style="11"/>
    <col min="10494" max="10498" width="14" style="11" customWidth="1"/>
    <col min="10499" max="10500" width="9.140625" style="11"/>
    <col min="10501" max="10501" width="10.140625" style="11" customWidth="1"/>
    <col min="10502" max="10746" width="9.140625" style="11"/>
    <col min="10747" max="10747" width="3.42578125" style="11" customWidth="1"/>
    <col min="10748" max="10748" width="34" style="11" customWidth="1"/>
    <col min="10749" max="10749" width="9.140625" style="11"/>
    <col min="10750" max="10754" width="14" style="11" customWidth="1"/>
    <col min="10755" max="10756" width="9.140625" style="11"/>
    <col min="10757" max="10757" width="10.140625" style="11" customWidth="1"/>
    <col min="10758" max="11002" width="9.140625" style="11"/>
    <col min="11003" max="11003" width="3.42578125" style="11" customWidth="1"/>
    <col min="11004" max="11004" width="34" style="11" customWidth="1"/>
    <col min="11005" max="11005" width="9.140625" style="11"/>
    <col min="11006" max="11010" width="14" style="11" customWidth="1"/>
    <col min="11011" max="11012" width="9.140625" style="11"/>
    <col min="11013" max="11013" width="10.140625" style="11" customWidth="1"/>
    <col min="11014" max="11258" width="9.140625" style="11"/>
    <col min="11259" max="11259" width="3.42578125" style="11" customWidth="1"/>
    <col min="11260" max="11260" width="34" style="11" customWidth="1"/>
    <col min="11261" max="11261" width="9.140625" style="11"/>
    <col min="11262" max="11266" width="14" style="11" customWidth="1"/>
    <col min="11267" max="11268" width="9.140625" style="11"/>
    <col min="11269" max="11269" width="10.140625" style="11" customWidth="1"/>
    <col min="11270" max="11514" width="9.140625" style="11"/>
    <col min="11515" max="11515" width="3.42578125" style="11" customWidth="1"/>
    <col min="11516" max="11516" width="34" style="11" customWidth="1"/>
    <col min="11517" max="11517" width="9.140625" style="11"/>
    <col min="11518" max="11522" width="14" style="11" customWidth="1"/>
    <col min="11523" max="11524" width="9.140625" style="11"/>
    <col min="11525" max="11525" width="10.140625" style="11" customWidth="1"/>
    <col min="11526" max="11770" width="9.140625" style="11"/>
    <col min="11771" max="11771" width="3.42578125" style="11" customWidth="1"/>
    <col min="11772" max="11772" width="34" style="11" customWidth="1"/>
    <col min="11773" max="11773" width="9.140625" style="11"/>
    <col min="11774" max="11778" width="14" style="11" customWidth="1"/>
    <col min="11779" max="11780" width="9.140625" style="11"/>
    <col min="11781" max="11781" width="10.140625" style="11" customWidth="1"/>
    <col min="11782" max="12026" width="9.140625" style="11"/>
    <col min="12027" max="12027" width="3.42578125" style="11" customWidth="1"/>
    <col min="12028" max="12028" width="34" style="11" customWidth="1"/>
    <col min="12029" max="12029" width="9.140625" style="11"/>
    <col min="12030" max="12034" width="14" style="11" customWidth="1"/>
    <col min="12035" max="12036" width="9.140625" style="11"/>
    <col min="12037" max="12037" width="10.140625" style="11" customWidth="1"/>
    <col min="12038" max="12282" width="9.140625" style="11"/>
    <col min="12283" max="12283" width="3.42578125" style="11" customWidth="1"/>
    <col min="12284" max="12284" width="34" style="11" customWidth="1"/>
    <col min="12285" max="12285" width="9.140625" style="11"/>
    <col min="12286" max="12290" width="14" style="11" customWidth="1"/>
    <col min="12291" max="12292" width="9.140625" style="11"/>
    <col min="12293" max="12293" width="10.140625" style="11" customWidth="1"/>
    <col min="12294" max="12538" width="9.140625" style="11"/>
    <col min="12539" max="12539" width="3.42578125" style="11" customWidth="1"/>
    <col min="12540" max="12540" width="34" style="11" customWidth="1"/>
    <col min="12541" max="12541" width="9.140625" style="11"/>
    <col min="12542" max="12546" width="14" style="11" customWidth="1"/>
    <col min="12547" max="12548" width="9.140625" style="11"/>
    <col min="12549" max="12549" width="10.140625" style="11" customWidth="1"/>
    <col min="12550" max="12794" width="9.140625" style="11"/>
    <col min="12795" max="12795" width="3.42578125" style="11" customWidth="1"/>
    <col min="12796" max="12796" width="34" style="11" customWidth="1"/>
    <col min="12797" max="12797" width="9.140625" style="11"/>
    <col min="12798" max="12802" width="14" style="11" customWidth="1"/>
    <col min="12803" max="12804" width="9.140625" style="11"/>
    <col min="12805" max="12805" width="10.140625" style="11" customWidth="1"/>
    <col min="12806" max="13050" width="9.140625" style="11"/>
    <col min="13051" max="13051" width="3.42578125" style="11" customWidth="1"/>
    <col min="13052" max="13052" width="34" style="11" customWidth="1"/>
    <col min="13053" max="13053" width="9.140625" style="11"/>
    <col min="13054" max="13058" width="14" style="11" customWidth="1"/>
    <col min="13059" max="13060" width="9.140625" style="11"/>
    <col min="13061" max="13061" width="10.140625" style="11" customWidth="1"/>
    <col min="13062" max="13306" width="9.140625" style="11"/>
    <col min="13307" max="13307" width="3.42578125" style="11" customWidth="1"/>
    <col min="13308" max="13308" width="34" style="11" customWidth="1"/>
    <col min="13309" max="13309" width="9.140625" style="11"/>
    <col min="13310" max="13314" width="14" style="11" customWidth="1"/>
    <col min="13315" max="13316" width="9.140625" style="11"/>
    <col min="13317" max="13317" width="10.140625" style="11" customWidth="1"/>
    <col min="13318" max="13562" width="9.140625" style="11"/>
    <col min="13563" max="13563" width="3.42578125" style="11" customWidth="1"/>
    <col min="13564" max="13564" width="34" style="11" customWidth="1"/>
    <col min="13565" max="13565" width="9.140625" style="11"/>
    <col min="13566" max="13570" width="14" style="11" customWidth="1"/>
    <col min="13571" max="13572" width="9.140625" style="11"/>
    <col min="13573" max="13573" width="10.140625" style="11" customWidth="1"/>
    <col min="13574" max="13818" width="9.140625" style="11"/>
    <col min="13819" max="13819" width="3.42578125" style="11" customWidth="1"/>
    <col min="13820" max="13820" width="34" style="11" customWidth="1"/>
    <col min="13821" max="13821" width="9.140625" style="11"/>
    <col min="13822" max="13826" width="14" style="11" customWidth="1"/>
    <col min="13827" max="13828" width="9.140625" style="11"/>
    <col min="13829" max="13829" width="10.140625" style="11" customWidth="1"/>
    <col min="13830" max="14074" width="9.140625" style="11"/>
    <col min="14075" max="14075" width="3.42578125" style="11" customWidth="1"/>
    <col min="14076" max="14076" width="34" style="11" customWidth="1"/>
    <col min="14077" max="14077" width="9.140625" style="11"/>
    <col min="14078" max="14082" width="14" style="11" customWidth="1"/>
    <col min="14083" max="14084" width="9.140625" style="11"/>
    <col min="14085" max="14085" width="10.140625" style="11" customWidth="1"/>
    <col min="14086" max="14330" width="9.140625" style="11"/>
    <col min="14331" max="14331" width="3.42578125" style="11" customWidth="1"/>
    <col min="14332" max="14332" width="34" style="11" customWidth="1"/>
    <col min="14333" max="14333" width="9.140625" style="11"/>
    <col min="14334" max="14338" width="14" style="11" customWidth="1"/>
    <col min="14339" max="14340" width="9.140625" style="11"/>
    <col min="14341" max="14341" width="10.140625" style="11" customWidth="1"/>
    <col min="14342" max="14586" width="9.140625" style="11"/>
    <col min="14587" max="14587" width="3.42578125" style="11" customWidth="1"/>
    <col min="14588" max="14588" width="34" style="11" customWidth="1"/>
    <col min="14589" max="14589" width="9.140625" style="11"/>
    <col min="14590" max="14594" width="14" style="11" customWidth="1"/>
    <col min="14595" max="14596" width="9.140625" style="11"/>
    <col min="14597" max="14597" width="10.140625" style="11" customWidth="1"/>
    <col min="14598" max="14842" width="9.140625" style="11"/>
    <col min="14843" max="14843" width="3.42578125" style="11" customWidth="1"/>
    <col min="14844" max="14844" width="34" style="11" customWidth="1"/>
    <col min="14845" max="14845" width="9.140625" style="11"/>
    <col min="14846" max="14850" width="14" style="11" customWidth="1"/>
    <col min="14851" max="14852" width="9.140625" style="11"/>
    <col min="14853" max="14853" width="10.140625" style="11" customWidth="1"/>
    <col min="14854" max="15098" width="9.140625" style="11"/>
    <col min="15099" max="15099" width="3.42578125" style="11" customWidth="1"/>
    <col min="15100" max="15100" width="34" style="11" customWidth="1"/>
    <col min="15101" max="15101" width="9.140625" style="11"/>
    <col min="15102" max="15106" width="14" style="11" customWidth="1"/>
    <col min="15107" max="15108" width="9.140625" style="11"/>
    <col min="15109" max="15109" width="10.140625" style="11" customWidth="1"/>
    <col min="15110" max="15354" width="9.140625" style="11"/>
    <col min="15355" max="15355" width="3.42578125" style="11" customWidth="1"/>
    <col min="15356" max="15356" width="34" style="11" customWidth="1"/>
    <col min="15357" max="15357" width="9.140625" style="11"/>
    <col min="15358" max="15362" width="14" style="11" customWidth="1"/>
    <col min="15363" max="15364" width="9.140625" style="11"/>
    <col min="15365" max="15365" width="10.140625" style="11" customWidth="1"/>
    <col min="15366" max="15610" width="9.140625" style="11"/>
    <col min="15611" max="15611" width="3.42578125" style="11" customWidth="1"/>
    <col min="15612" max="15612" width="34" style="11" customWidth="1"/>
    <col min="15613" max="15613" width="9.140625" style="11"/>
    <col min="15614" max="15618" width="14" style="11" customWidth="1"/>
    <col min="15619" max="15620" width="9.140625" style="11"/>
    <col min="15621" max="15621" width="10.140625" style="11" customWidth="1"/>
    <col min="15622" max="15866" width="9.140625" style="11"/>
    <col min="15867" max="15867" width="3.42578125" style="11" customWidth="1"/>
    <col min="15868" max="15868" width="34" style="11" customWidth="1"/>
    <col min="15869" max="15869" width="9.140625" style="11"/>
    <col min="15870" max="15874" width="14" style="11" customWidth="1"/>
    <col min="15875" max="15876" width="9.140625" style="11"/>
    <col min="15877" max="15877" width="10.140625" style="11" customWidth="1"/>
    <col min="15878" max="16122" width="9.140625" style="11"/>
    <col min="16123" max="16123" width="3.42578125" style="11" customWidth="1"/>
    <col min="16124" max="16124" width="34" style="11" customWidth="1"/>
    <col min="16125" max="16125" width="9.140625" style="11"/>
    <col min="16126" max="16130" width="14" style="11" customWidth="1"/>
    <col min="16131" max="16132" width="9.140625" style="11"/>
    <col min="16133" max="16133" width="10.140625" style="11" customWidth="1"/>
    <col min="16134" max="16384" width="9.140625" style="11"/>
  </cols>
  <sheetData>
    <row r="1" spans="1:8" ht="27" customHeight="1" x14ac:dyDescent="0.25">
      <c r="A1" s="8"/>
      <c r="B1" s="8"/>
      <c r="C1" s="8"/>
      <c r="D1" s="9"/>
      <c r="E1" s="10"/>
      <c r="F1" s="69" t="s">
        <v>180</v>
      </c>
    </row>
    <row r="2" spans="1:8" ht="32.25" customHeight="1" x14ac:dyDescent="0.25">
      <c r="A2" s="643" t="s">
        <v>487</v>
      </c>
      <c r="B2" s="643"/>
      <c r="C2" s="643"/>
      <c r="D2" s="643"/>
      <c r="E2" s="643"/>
      <c r="F2" s="643"/>
    </row>
    <row r="3" spans="1:8" ht="39" customHeight="1" x14ac:dyDescent="0.2">
      <c r="A3" s="70" t="s">
        <v>0</v>
      </c>
      <c r="B3" s="71" t="s">
        <v>37</v>
      </c>
      <c r="C3" s="67" t="s">
        <v>4</v>
      </c>
      <c r="D3" s="508" t="s">
        <v>480</v>
      </c>
      <c r="E3" s="509" t="s">
        <v>481</v>
      </c>
      <c r="F3" s="72" t="s">
        <v>25</v>
      </c>
    </row>
    <row r="4" spans="1:8" ht="15.75" customHeight="1" x14ac:dyDescent="0.25">
      <c r="A4" s="73">
        <v>1</v>
      </c>
      <c r="B4" s="73">
        <f>+A4+1</f>
        <v>2</v>
      </c>
      <c r="C4" s="73">
        <f t="shared" ref="C4:F4" si="0">+B4+1</f>
        <v>3</v>
      </c>
      <c r="D4" s="73">
        <f t="shared" si="0"/>
        <v>4</v>
      </c>
      <c r="E4" s="73">
        <f t="shared" si="0"/>
        <v>5</v>
      </c>
      <c r="F4" s="73">
        <f t="shared" si="0"/>
        <v>6</v>
      </c>
    </row>
    <row r="5" spans="1:8" ht="17.25" customHeight="1" x14ac:dyDescent="0.25">
      <c r="A5" s="642">
        <v>1</v>
      </c>
      <c r="B5" s="74" t="s">
        <v>38</v>
      </c>
      <c r="C5" s="75" t="s">
        <v>22</v>
      </c>
      <c r="D5" s="76">
        <f t="shared" ref="D5:E9" si="1">+D15+D35+D25</f>
        <v>0</v>
      </c>
      <c r="E5" s="77">
        <f t="shared" si="1"/>
        <v>0</v>
      </c>
      <c r="F5" s="78">
        <f t="shared" ref="F5:F13" si="2">+E5-D5</f>
        <v>0</v>
      </c>
      <c r="G5" s="12"/>
    </row>
    <row r="6" spans="1:8" ht="17.25" customHeight="1" x14ac:dyDescent="0.25">
      <c r="A6" s="642"/>
      <c r="B6" s="79" t="s">
        <v>39</v>
      </c>
      <c r="C6" s="75" t="s">
        <v>40</v>
      </c>
      <c r="D6" s="80">
        <f t="shared" si="1"/>
        <v>0</v>
      </c>
      <c r="E6" s="81">
        <f t="shared" si="1"/>
        <v>0</v>
      </c>
      <c r="F6" s="82">
        <f>+E6-D6</f>
        <v>0</v>
      </c>
      <c r="G6" s="13"/>
      <c r="H6" s="14"/>
    </row>
    <row r="7" spans="1:8" ht="17.25" customHeight="1" x14ac:dyDescent="0.25">
      <c r="A7" s="642"/>
      <c r="B7" s="83" t="s">
        <v>41</v>
      </c>
      <c r="C7" s="75" t="s">
        <v>40</v>
      </c>
      <c r="D7" s="80">
        <f t="shared" si="1"/>
        <v>0</v>
      </c>
      <c r="E7" s="81">
        <f t="shared" si="1"/>
        <v>0</v>
      </c>
      <c r="F7" s="82">
        <f t="shared" si="2"/>
        <v>0</v>
      </c>
      <c r="H7" s="14"/>
    </row>
    <row r="8" spans="1:8" ht="17.25" customHeight="1" x14ac:dyDescent="0.25">
      <c r="A8" s="642"/>
      <c r="B8" s="83" t="s">
        <v>42</v>
      </c>
      <c r="C8" s="75" t="s">
        <v>40</v>
      </c>
      <c r="D8" s="80">
        <f t="shared" si="1"/>
        <v>0</v>
      </c>
      <c r="E8" s="81">
        <f t="shared" si="1"/>
        <v>0</v>
      </c>
      <c r="F8" s="82">
        <f t="shared" si="2"/>
        <v>0</v>
      </c>
      <c r="H8" s="14"/>
    </row>
    <row r="9" spans="1:8" ht="17.25" customHeight="1" x14ac:dyDescent="0.25">
      <c r="A9" s="642"/>
      <c r="B9" s="83" t="s">
        <v>43</v>
      </c>
      <c r="C9" s="75" t="s">
        <v>40</v>
      </c>
      <c r="D9" s="80">
        <f t="shared" si="1"/>
        <v>0</v>
      </c>
      <c r="E9" s="81">
        <f t="shared" si="1"/>
        <v>0</v>
      </c>
      <c r="F9" s="82">
        <f t="shared" si="2"/>
        <v>0</v>
      </c>
      <c r="G9" s="14"/>
      <c r="H9" s="14"/>
    </row>
    <row r="10" spans="1:8" ht="17.25" customHeight="1" x14ac:dyDescent="0.25">
      <c r="A10" s="642"/>
      <c r="B10" s="84" t="s">
        <v>44</v>
      </c>
      <c r="C10" s="84" t="s">
        <v>40</v>
      </c>
      <c r="D10" s="85">
        <f>SUM(D6:D9)</f>
        <v>0</v>
      </c>
      <c r="E10" s="86">
        <f>SUM(E6:E9)</f>
        <v>0</v>
      </c>
      <c r="F10" s="82">
        <f t="shared" si="2"/>
        <v>0</v>
      </c>
    </row>
    <row r="11" spans="1:8" ht="17.25" customHeight="1" x14ac:dyDescent="0.25">
      <c r="A11" s="642"/>
      <c r="B11" s="83" t="s">
        <v>45</v>
      </c>
      <c r="C11" s="75" t="s">
        <v>3</v>
      </c>
      <c r="D11" s="87" t="e">
        <f>D7/D10</f>
        <v>#DIV/0!</v>
      </c>
      <c r="E11" s="87" t="e">
        <f>E7/E10</f>
        <v>#DIV/0!</v>
      </c>
      <c r="F11" s="88" t="e">
        <f t="shared" si="2"/>
        <v>#DIV/0!</v>
      </c>
      <c r="G11" s="14"/>
    </row>
    <row r="12" spans="1:8" ht="17.25" customHeight="1" x14ac:dyDescent="0.25">
      <c r="A12" s="642"/>
      <c r="B12" s="83" t="s">
        <v>46</v>
      </c>
      <c r="C12" s="75" t="s">
        <v>3</v>
      </c>
      <c r="D12" s="87" t="e">
        <f>D8/D10</f>
        <v>#DIV/0!</v>
      </c>
      <c r="E12" s="87" t="e">
        <f>E8/E10</f>
        <v>#DIV/0!</v>
      </c>
      <c r="F12" s="88" t="e">
        <f t="shared" si="2"/>
        <v>#DIV/0!</v>
      </c>
    </row>
    <row r="13" spans="1:8" ht="17.25" customHeight="1" x14ac:dyDescent="0.25">
      <c r="A13" s="642"/>
      <c r="B13" s="89" t="s">
        <v>47</v>
      </c>
      <c r="C13" s="75" t="s">
        <v>48</v>
      </c>
      <c r="D13" s="87" t="e">
        <f>D9/(D10)</f>
        <v>#DIV/0!</v>
      </c>
      <c r="E13" s="87" t="e">
        <f>E9/(E10)</f>
        <v>#DIV/0!</v>
      </c>
      <c r="F13" s="88" t="e">
        <f t="shared" si="2"/>
        <v>#DIV/0!</v>
      </c>
    </row>
    <row r="14" spans="1:8" ht="17.25" customHeight="1" x14ac:dyDescent="0.25">
      <c r="A14" s="642"/>
      <c r="B14" s="90" t="s">
        <v>49</v>
      </c>
      <c r="C14" s="90" t="s">
        <v>50</v>
      </c>
      <c r="D14" s="91" t="e">
        <f>+D10/D5/12*1000</f>
        <v>#DIV/0!</v>
      </c>
      <c r="E14" s="92" t="e">
        <f>+E10/E5/12*1000</f>
        <v>#DIV/0!</v>
      </c>
      <c r="F14" s="93" t="e">
        <f>+E14-#REF!</f>
        <v>#DIV/0!</v>
      </c>
      <c r="G14" s="13"/>
    </row>
    <row r="15" spans="1:8" ht="17.25" customHeight="1" x14ac:dyDescent="0.25">
      <c r="A15" s="642" t="s">
        <v>51</v>
      </c>
      <c r="B15" s="94" t="s">
        <v>52</v>
      </c>
      <c r="C15" s="75" t="s">
        <v>22</v>
      </c>
      <c r="D15" s="76"/>
      <c r="E15" s="77"/>
      <c r="F15" s="82">
        <f>E15-D15</f>
        <v>0</v>
      </c>
    </row>
    <row r="16" spans="1:8" ht="17.25" customHeight="1" x14ac:dyDescent="0.25">
      <c r="A16" s="642"/>
      <c r="B16" s="95" t="s">
        <v>39</v>
      </c>
      <c r="C16" s="75" t="s">
        <v>40</v>
      </c>
      <c r="D16" s="80"/>
      <c r="E16" s="81"/>
      <c r="F16" s="82">
        <f>+E16-D16</f>
        <v>0</v>
      </c>
    </row>
    <row r="17" spans="1:6" ht="17.25" customHeight="1" x14ac:dyDescent="0.25">
      <c r="A17" s="642"/>
      <c r="B17" s="83" t="s">
        <v>41</v>
      </c>
      <c r="C17" s="75"/>
      <c r="D17" s="80"/>
      <c r="E17" s="81"/>
      <c r="F17" s="82">
        <f>+E17-D17</f>
        <v>0</v>
      </c>
    </row>
    <row r="18" spans="1:6" ht="17.25" customHeight="1" x14ac:dyDescent="0.25">
      <c r="A18" s="642"/>
      <c r="B18" s="83" t="s">
        <v>42</v>
      </c>
      <c r="C18" s="75" t="s">
        <v>40</v>
      </c>
      <c r="D18" s="80"/>
      <c r="E18" s="81"/>
      <c r="F18" s="82">
        <f>+E18-D18</f>
        <v>0</v>
      </c>
    </row>
    <row r="19" spans="1:6" ht="17.25" customHeight="1" x14ac:dyDescent="0.25">
      <c r="A19" s="642"/>
      <c r="B19" s="83" t="s">
        <v>43</v>
      </c>
      <c r="C19" s="75" t="s">
        <v>40</v>
      </c>
      <c r="D19" s="96"/>
      <c r="E19" s="97"/>
      <c r="F19" s="82">
        <f>+E19-D19</f>
        <v>0</v>
      </c>
    </row>
    <row r="20" spans="1:6" ht="17.25" customHeight="1" x14ac:dyDescent="0.25">
      <c r="A20" s="642"/>
      <c r="B20" s="84" t="s">
        <v>44</v>
      </c>
      <c r="C20" s="84" t="s">
        <v>40</v>
      </c>
      <c r="D20" s="98">
        <f>SUM(D16:D19)</f>
        <v>0</v>
      </c>
      <c r="E20" s="99">
        <f>SUM(E16:E19)</f>
        <v>0</v>
      </c>
      <c r="F20" s="82">
        <f>+E20-D20</f>
        <v>0</v>
      </c>
    </row>
    <row r="21" spans="1:6" ht="17.25" customHeight="1" x14ac:dyDescent="0.25">
      <c r="A21" s="642"/>
      <c r="B21" s="83" t="s">
        <v>45</v>
      </c>
      <c r="C21" s="75" t="s">
        <v>3</v>
      </c>
      <c r="D21" s="87" t="e">
        <f>D17/D20</f>
        <v>#DIV/0!</v>
      </c>
      <c r="E21" s="87" t="e">
        <f>E17/E20</f>
        <v>#DIV/0!</v>
      </c>
      <c r="F21" s="88" t="e">
        <f>+E21-#REF!</f>
        <v>#DIV/0!</v>
      </c>
    </row>
    <row r="22" spans="1:6" ht="17.25" customHeight="1" x14ac:dyDescent="0.25">
      <c r="A22" s="642"/>
      <c r="B22" s="83" t="s">
        <v>46</v>
      </c>
      <c r="C22" s="75" t="s">
        <v>3</v>
      </c>
      <c r="D22" s="87" t="e">
        <f>D18/D20</f>
        <v>#DIV/0!</v>
      </c>
      <c r="E22" s="87" t="e">
        <f>E18/E20</f>
        <v>#DIV/0!</v>
      </c>
      <c r="F22" s="88" t="e">
        <f>+E22-#REF!</f>
        <v>#DIV/0!</v>
      </c>
    </row>
    <row r="23" spans="1:6" ht="17.25" customHeight="1" x14ac:dyDescent="0.25">
      <c r="A23" s="642"/>
      <c r="B23" s="89" t="s">
        <v>47</v>
      </c>
      <c r="C23" s="75" t="s">
        <v>48</v>
      </c>
      <c r="D23" s="87" t="e">
        <f>D19/(D20)</f>
        <v>#DIV/0!</v>
      </c>
      <c r="E23" s="87" t="e">
        <f>E19/(E20)</f>
        <v>#DIV/0!</v>
      </c>
      <c r="F23" s="88" t="e">
        <f>+E23-#REF!</f>
        <v>#DIV/0!</v>
      </c>
    </row>
    <row r="24" spans="1:6" ht="17.25" customHeight="1" x14ac:dyDescent="0.25">
      <c r="A24" s="642"/>
      <c r="B24" s="90" t="s">
        <v>49</v>
      </c>
      <c r="C24" s="90" t="s">
        <v>50</v>
      </c>
      <c r="D24" s="91" t="e">
        <f>+D20/D15/12*1000</f>
        <v>#DIV/0!</v>
      </c>
      <c r="E24" s="92" t="e">
        <f>+E20/E15/12*1000</f>
        <v>#DIV/0!</v>
      </c>
      <c r="F24" s="93" t="e">
        <f>+E24-#REF!</f>
        <v>#DIV/0!</v>
      </c>
    </row>
    <row r="25" spans="1:6" ht="17.25" customHeight="1" x14ac:dyDescent="0.25">
      <c r="A25" s="642" t="s">
        <v>53</v>
      </c>
      <c r="B25" s="94" t="s">
        <v>56</v>
      </c>
      <c r="C25" s="75" t="s">
        <v>22</v>
      </c>
      <c r="D25" s="76"/>
      <c r="E25" s="77"/>
      <c r="F25" s="82">
        <f t="shared" ref="F25:F30" si="3">+E25-D25</f>
        <v>0</v>
      </c>
    </row>
    <row r="26" spans="1:6" ht="17.25" customHeight="1" x14ac:dyDescent="0.25">
      <c r="A26" s="642"/>
      <c r="B26" s="95" t="s">
        <v>39</v>
      </c>
      <c r="C26" s="75" t="s">
        <v>40</v>
      </c>
      <c r="D26" s="80"/>
      <c r="E26" s="81"/>
      <c r="F26" s="82">
        <f t="shared" si="3"/>
        <v>0</v>
      </c>
    </row>
    <row r="27" spans="1:6" ht="17.25" customHeight="1" x14ac:dyDescent="0.25">
      <c r="A27" s="642"/>
      <c r="B27" s="83" t="s">
        <v>41</v>
      </c>
      <c r="C27" s="75" t="s">
        <v>40</v>
      </c>
      <c r="D27" s="80"/>
      <c r="E27" s="81"/>
      <c r="F27" s="82">
        <f t="shared" si="3"/>
        <v>0</v>
      </c>
    </row>
    <row r="28" spans="1:6" ht="17.25" customHeight="1" x14ac:dyDescent="0.25">
      <c r="A28" s="642"/>
      <c r="B28" s="83" t="s">
        <v>42</v>
      </c>
      <c r="C28" s="75" t="s">
        <v>40</v>
      </c>
      <c r="D28" s="80"/>
      <c r="E28" s="81"/>
      <c r="F28" s="82">
        <f t="shared" si="3"/>
        <v>0</v>
      </c>
    </row>
    <row r="29" spans="1:6" ht="17.25" customHeight="1" x14ac:dyDescent="0.25">
      <c r="A29" s="642"/>
      <c r="B29" s="83" t="s">
        <v>43</v>
      </c>
      <c r="C29" s="75" t="s">
        <v>40</v>
      </c>
      <c r="D29" s="96"/>
      <c r="E29" s="81"/>
      <c r="F29" s="82">
        <f t="shared" si="3"/>
        <v>0</v>
      </c>
    </row>
    <row r="30" spans="1:6" ht="17.25" customHeight="1" x14ac:dyDescent="0.25">
      <c r="A30" s="642"/>
      <c r="B30" s="84" t="s">
        <v>44</v>
      </c>
      <c r="C30" s="84" t="s">
        <v>40</v>
      </c>
      <c r="D30" s="98">
        <f>SUM(D26:D29)</f>
        <v>0</v>
      </c>
      <c r="E30" s="99">
        <f>SUM(E26:E29)</f>
        <v>0</v>
      </c>
      <c r="F30" s="82">
        <f t="shared" si="3"/>
        <v>0</v>
      </c>
    </row>
    <row r="31" spans="1:6" ht="17.25" customHeight="1" x14ac:dyDescent="0.25">
      <c r="A31" s="642"/>
      <c r="B31" s="83" t="s">
        <v>45</v>
      </c>
      <c r="C31" s="75" t="s">
        <v>3</v>
      </c>
      <c r="D31" s="87" t="e">
        <f>D27/D30</f>
        <v>#DIV/0!</v>
      </c>
      <c r="E31" s="87" t="e">
        <f>E27/E30</f>
        <v>#DIV/0!</v>
      </c>
      <c r="F31" s="88" t="e">
        <f>+E31-#REF!</f>
        <v>#DIV/0!</v>
      </c>
    </row>
    <row r="32" spans="1:6" ht="17.25" customHeight="1" x14ac:dyDescent="0.25">
      <c r="A32" s="642"/>
      <c r="B32" s="83" t="s">
        <v>46</v>
      </c>
      <c r="C32" s="75" t="s">
        <v>3</v>
      </c>
      <c r="D32" s="87" t="e">
        <f>D28/D30</f>
        <v>#DIV/0!</v>
      </c>
      <c r="E32" s="87" t="e">
        <f>E28/E30</f>
        <v>#DIV/0!</v>
      </c>
      <c r="F32" s="88" t="e">
        <f>+E32-#REF!</f>
        <v>#DIV/0!</v>
      </c>
    </row>
    <row r="33" spans="1:9" ht="17.25" customHeight="1" x14ac:dyDescent="0.25">
      <c r="A33" s="642"/>
      <c r="B33" s="89" t="s">
        <v>47</v>
      </c>
      <c r="C33" s="75" t="s">
        <v>48</v>
      </c>
      <c r="D33" s="87" t="e">
        <f>D29/(D30)</f>
        <v>#DIV/0!</v>
      </c>
      <c r="E33" s="87" t="e">
        <f>E29/(E30)</f>
        <v>#DIV/0!</v>
      </c>
      <c r="F33" s="88" t="e">
        <f>+E33-#REF!</f>
        <v>#DIV/0!</v>
      </c>
    </row>
    <row r="34" spans="1:9" s="15" customFormat="1" ht="17.25" customHeight="1" x14ac:dyDescent="0.25">
      <c r="A34" s="642"/>
      <c r="B34" s="90" t="s">
        <v>49</v>
      </c>
      <c r="C34" s="90" t="s">
        <v>50</v>
      </c>
      <c r="D34" s="91" t="e">
        <f>+D30/D25/12*1000</f>
        <v>#DIV/0!</v>
      </c>
      <c r="E34" s="92" t="e">
        <f>+E30/E25/12*1000</f>
        <v>#DIV/0!</v>
      </c>
      <c r="F34" s="93" t="e">
        <f>+E34-#REF!</f>
        <v>#DIV/0!</v>
      </c>
    </row>
    <row r="35" spans="1:9" ht="17.25" customHeight="1" x14ac:dyDescent="0.25">
      <c r="A35" s="642" t="s">
        <v>55</v>
      </c>
      <c r="B35" s="94" t="s">
        <v>54</v>
      </c>
      <c r="C35" s="75" t="s">
        <v>22</v>
      </c>
      <c r="D35" s="76"/>
      <c r="E35" s="77"/>
      <c r="F35" s="82">
        <f t="shared" ref="F35:F43" si="4">+E35-D35</f>
        <v>0</v>
      </c>
    </row>
    <row r="36" spans="1:9" ht="17.25" customHeight="1" x14ac:dyDescent="0.25">
      <c r="A36" s="642"/>
      <c r="B36" s="95" t="s">
        <v>39</v>
      </c>
      <c r="C36" s="75" t="s">
        <v>40</v>
      </c>
      <c r="D36" s="80"/>
      <c r="E36" s="81"/>
      <c r="F36" s="82">
        <f t="shared" si="4"/>
        <v>0</v>
      </c>
    </row>
    <row r="37" spans="1:9" ht="17.25" customHeight="1" x14ac:dyDescent="0.25">
      <c r="A37" s="642"/>
      <c r="B37" s="83" t="s">
        <v>41</v>
      </c>
      <c r="C37" s="75" t="s">
        <v>40</v>
      </c>
      <c r="D37" s="80"/>
      <c r="E37" s="81"/>
      <c r="F37" s="82">
        <f t="shared" si="4"/>
        <v>0</v>
      </c>
      <c r="G37" s="13"/>
    </row>
    <row r="38" spans="1:9" ht="17.25" customHeight="1" x14ac:dyDescent="0.25">
      <c r="A38" s="642"/>
      <c r="B38" s="83" t="s">
        <v>42</v>
      </c>
      <c r="C38" s="75" t="s">
        <v>40</v>
      </c>
      <c r="D38" s="80"/>
      <c r="E38" s="81"/>
      <c r="F38" s="82">
        <f t="shared" si="4"/>
        <v>0</v>
      </c>
      <c r="I38" s="13"/>
    </row>
    <row r="39" spans="1:9" ht="17.25" customHeight="1" x14ac:dyDescent="0.25">
      <c r="A39" s="642"/>
      <c r="B39" s="83" t="s">
        <v>43</v>
      </c>
      <c r="C39" s="75" t="s">
        <v>40</v>
      </c>
      <c r="D39" s="80"/>
      <c r="E39" s="81"/>
      <c r="F39" s="82">
        <f t="shared" si="4"/>
        <v>0</v>
      </c>
    </row>
    <row r="40" spans="1:9" ht="17.25" customHeight="1" x14ac:dyDescent="0.25">
      <c r="A40" s="642"/>
      <c r="B40" s="84" t="s">
        <v>44</v>
      </c>
      <c r="C40" s="84" t="s">
        <v>40</v>
      </c>
      <c r="D40" s="85">
        <f>SUM(D36:D39)</f>
        <v>0</v>
      </c>
      <c r="E40" s="86">
        <f>SUM(E36:E39)</f>
        <v>0</v>
      </c>
      <c r="F40" s="82">
        <f t="shared" si="4"/>
        <v>0</v>
      </c>
    </row>
    <row r="41" spans="1:9" ht="17.25" customHeight="1" x14ac:dyDescent="0.25">
      <c r="A41" s="642"/>
      <c r="B41" s="83" t="s">
        <v>45</v>
      </c>
      <c r="C41" s="75" t="s">
        <v>3</v>
      </c>
      <c r="D41" s="87" t="e">
        <f>D37/D40</f>
        <v>#DIV/0!</v>
      </c>
      <c r="E41" s="87" t="e">
        <f>E37/E40</f>
        <v>#DIV/0!</v>
      </c>
      <c r="F41" s="82" t="e">
        <f t="shared" si="4"/>
        <v>#DIV/0!</v>
      </c>
    </row>
    <row r="42" spans="1:9" ht="17.25" customHeight="1" x14ac:dyDescent="0.25">
      <c r="A42" s="642"/>
      <c r="B42" s="83" t="s">
        <v>46</v>
      </c>
      <c r="C42" s="75" t="s">
        <v>3</v>
      </c>
      <c r="D42" s="87" t="e">
        <f>D38/D40</f>
        <v>#DIV/0!</v>
      </c>
      <c r="E42" s="87" t="e">
        <f>E38/E40</f>
        <v>#DIV/0!</v>
      </c>
      <c r="F42" s="82" t="e">
        <f t="shared" si="4"/>
        <v>#DIV/0!</v>
      </c>
    </row>
    <row r="43" spans="1:9" ht="17.25" customHeight="1" x14ac:dyDescent="0.25">
      <c r="A43" s="642"/>
      <c r="B43" s="89" t="s">
        <v>47</v>
      </c>
      <c r="C43" s="75" t="s">
        <v>48</v>
      </c>
      <c r="D43" s="87" t="e">
        <f>D39/(D40)</f>
        <v>#DIV/0!</v>
      </c>
      <c r="E43" s="87" t="e">
        <f>E39/(E40)</f>
        <v>#DIV/0!</v>
      </c>
      <c r="F43" s="82" t="e">
        <f t="shared" si="4"/>
        <v>#DIV/0!</v>
      </c>
    </row>
    <row r="44" spans="1:9" ht="17.25" customHeight="1" x14ac:dyDescent="0.25">
      <c r="A44" s="642"/>
      <c r="B44" s="90" t="s">
        <v>49</v>
      </c>
      <c r="C44" s="90" t="s">
        <v>50</v>
      </c>
      <c r="D44" s="93" t="e">
        <f>+D40/D35/12*1000</f>
        <v>#DIV/0!</v>
      </c>
      <c r="E44" s="92" t="e">
        <f>+E40/E35/12*1000</f>
        <v>#DIV/0!</v>
      </c>
      <c r="F44" s="93" t="e">
        <f>+E44-#REF!</f>
        <v>#DIV/0!</v>
      </c>
    </row>
    <row r="46" spans="1:9" x14ac:dyDescent="0.25">
      <c r="B46" s="5" t="s">
        <v>81</v>
      </c>
      <c r="D46" s="7" t="s">
        <v>82</v>
      </c>
      <c r="E46" s="7"/>
    </row>
    <row r="47" spans="1:9" x14ac:dyDescent="0.25">
      <c r="B47" s="5"/>
      <c r="D47" s="7"/>
      <c r="E47" s="7"/>
    </row>
    <row r="48" spans="1:9" ht="32.25" customHeight="1" x14ac:dyDescent="0.25">
      <c r="B48" s="46" t="s">
        <v>130</v>
      </c>
      <c r="E48" s="17" t="s">
        <v>57</v>
      </c>
    </row>
    <row r="49" spans="1:6" ht="30" customHeight="1" x14ac:dyDescent="0.25">
      <c r="A49" s="15">
        <v>1</v>
      </c>
      <c r="B49" s="644" t="s">
        <v>280</v>
      </c>
      <c r="C49" s="644"/>
      <c r="D49" s="644"/>
      <c r="E49" s="644"/>
      <c r="F49" s="644"/>
    </row>
    <row r="50" spans="1:6" ht="30" customHeight="1" x14ac:dyDescent="0.25">
      <c r="A50" s="15">
        <f>+A49+1</f>
        <v>2</v>
      </c>
      <c r="B50" s="644" t="s">
        <v>133</v>
      </c>
      <c r="C50" s="644"/>
      <c r="D50" s="644"/>
      <c r="E50" s="644"/>
      <c r="F50" s="644"/>
    </row>
    <row r="51" spans="1:6" ht="30" customHeight="1" x14ac:dyDescent="0.25">
      <c r="A51" s="15">
        <f t="shared" ref="A51:A53" si="5">+A50+1</f>
        <v>3</v>
      </c>
      <c r="B51" s="644" t="s">
        <v>131</v>
      </c>
      <c r="C51" s="644"/>
      <c r="D51" s="644"/>
      <c r="E51" s="644"/>
      <c r="F51" s="644"/>
    </row>
    <row r="52" spans="1:6" ht="30" customHeight="1" x14ac:dyDescent="0.25">
      <c r="A52" s="15">
        <f t="shared" si="5"/>
        <v>4</v>
      </c>
      <c r="B52" s="644" t="s">
        <v>134</v>
      </c>
      <c r="C52" s="644"/>
      <c r="D52" s="644"/>
      <c r="E52" s="644"/>
      <c r="F52" s="644"/>
    </row>
    <row r="53" spans="1:6" ht="30" customHeight="1" x14ac:dyDescent="0.25">
      <c r="A53" s="15">
        <f t="shared" si="5"/>
        <v>5</v>
      </c>
      <c r="B53" s="644" t="s">
        <v>132</v>
      </c>
      <c r="C53" s="644"/>
      <c r="D53" s="644"/>
      <c r="E53" s="644"/>
      <c r="F53" s="644"/>
    </row>
  </sheetData>
  <mergeCells count="10">
    <mergeCell ref="B49:F49"/>
    <mergeCell ref="B50:F50"/>
    <mergeCell ref="B51:F51"/>
    <mergeCell ref="B52:F52"/>
    <mergeCell ref="B53:F53"/>
    <mergeCell ref="A5:A14"/>
    <mergeCell ref="A15:A24"/>
    <mergeCell ref="A35:A44"/>
    <mergeCell ref="A25:A34"/>
    <mergeCell ref="A2:F2"/>
  </mergeCells>
  <printOptions horizontalCentered="1" verticalCentered="1"/>
  <pageMargins left="0.75" right="0" top="0.5" bottom="0.25" header="0.3" footer="0.3"/>
  <pageSetup paperSize="9" scale="90" orientation="portrait" r:id="rId1"/>
  <rowBreaks count="1" manualBreakCount="1">
    <brk id="47" max="11" man="1"/>
  </rowBreaks>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9"/>
  <sheetViews>
    <sheetView zoomScale="80" zoomScaleNormal="80" workbookViewId="0">
      <pane ySplit="5" topLeftCell="A36" activePane="bottomLeft" state="frozen"/>
      <selection pane="bottomLeft" activeCell="D123" sqref="D123"/>
    </sheetView>
  </sheetViews>
  <sheetFormatPr defaultRowHeight="12.75" x14ac:dyDescent="0.25"/>
  <cols>
    <col min="1" max="1" width="5.7109375" style="23" customWidth="1"/>
    <col min="2" max="2" width="39.28515625" style="23" customWidth="1"/>
    <col min="3" max="3" width="8.42578125" style="23" customWidth="1"/>
    <col min="4" max="4" width="12.42578125" style="23" customWidth="1"/>
    <col min="5" max="5" width="13.7109375" style="23" customWidth="1"/>
    <col min="6" max="6" width="11.42578125" style="23" customWidth="1"/>
    <col min="7" max="7" width="14.28515625" style="23" customWidth="1"/>
    <col min="8" max="8" width="13.85546875" style="23" customWidth="1"/>
    <col min="9" max="16384" width="9.140625" style="23"/>
  </cols>
  <sheetData>
    <row r="1" spans="1:8" s="140" customFormat="1" ht="15" customHeight="1" x14ac:dyDescent="0.25">
      <c r="H1" s="148" t="s">
        <v>119</v>
      </c>
    </row>
    <row r="2" spans="1:8" ht="45" customHeight="1" x14ac:dyDescent="0.25">
      <c r="B2" s="648" t="s">
        <v>482</v>
      </c>
      <c r="C2" s="649"/>
      <c r="D2" s="649"/>
      <c r="E2" s="649"/>
      <c r="F2" s="649"/>
      <c r="G2" s="649"/>
      <c r="H2" s="649"/>
    </row>
    <row r="3" spans="1:8" ht="21" customHeight="1" x14ac:dyDescent="0.25">
      <c r="A3" s="659" t="s">
        <v>0</v>
      </c>
      <c r="B3" s="660" t="s">
        <v>85</v>
      </c>
      <c r="C3" s="650" t="s">
        <v>127</v>
      </c>
      <c r="D3" s="645" t="s">
        <v>266</v>
      </c>
      <c r="E3" s="646"/>
      <c r="F3" s="646"/>
      <c r="G3" s="646"/>
      <c r="H3" s="647"/>
    </row>
    <row r="4" spans="1:8" ht="25.5" customHeight="1" x14ac:dyDescent="0.25">
      <c r="A4" s="659"/>
      <c r="B4" s="660"/>
      <c r="C4" s="651"/>
      <c r="D4" s="645" t="s">
        <v>237</v>
      </c>
      <c r="E4" s="646"/>
      <c r="F4" s="660" t="s">
        <v>402</v>
      </c>
      <c r="G4" s="660" t="s">
        <v>412</v>
      </c>
      <c r="H4" s="661" t="s">
        <v>26</v>
      </c>
    </row>
    <row r="5" spans="1:8" ht="24" customHeight="1" x14ac:dyDescent="0.25">
      <c r="A5" s="659"/>
      <c r="B5" s="660"/>
      <c r="C5" s="652"/>
      <c r="D5" s="107" t="s">
        <v>9</v>
      </c>
      <c r="E5" s="237" t="s">
        <v>17</v>
      </c>
      <c r="F5" s="660"/>
      <c r="G5" s="660"/>
      <c r="H5" s="662"/>
    </row>
    <row r="6" spans="1:8" ht="15" customHeight="1" x14ac:dyDescent="0.25">
      <c r="A6" s="48">
        <v>1</v>
      </c>
      <c r="B6" s="262" t="s">
        <v>236</v>
      </c>
      <c r="C6" s="37" t="s">
        <v>6</v>
      </c>
      <c r="D6" s="33"/>
      <c r="E6" s="33"/>
      <c r="F6" s="33"/>
      <c r="G6" s="33"/>
      <c r="H6" s="33"/>
    </row>
    <row r="7" spans="1:8" ht="15" customHeight="1" x14ac:dyDescent="0.25">
      <c r="A7" s="49">
        <v>1.1000000000000001</v>
      </c>
      <c r="B7" s="3" t="s">
        <v>403</v>
      </c>
      <c r="C7" s="37" t="s">
        <v>6</v>
      </c>
      <c r="D7" s="33">
        <f>'Дараа оны -зардал сар'!P50</f>
        <v>0</v>
      </c>
      <c r="E7" s="33">
        <f>'Дараа оны -зардал сар'!P51</f>
        <v>0</v>
      </c>
      <c r="F7" s="33"/>
      <c r="G7" s="33"/>
      <c r="H7" s="33">
        <f>SUM(D7:G7)</f>
        <v>0</v>
      </c>
    </row>
    <row r="8" spans="1:8" ht="15" customHeight="1" x14ac:dyDescent="0.25">
      <c r="A8" s="49">
        <v>1.2</v>
      </c>
      <c r="B8" s="3" t="s">
        <v>422</v>
      </c>
      <c r="C8" s="37" t="s">
        <v>6</v>
      </c>
      <c r="D8" s="33">
        <f>'Дараа оны -зардал сар'!P52</f>
        <v>0</v>
      </c>
      <c r="E8" s="665"/>
      <c r="F8" s="666"/>
      <c r="G8" s="667"/>
      <c r="H8" s="33">
        <f>SUM(D8:G8)</f>
        <v>0</v>
      </c>
    </row>
    <row r="9" spans="1:8" ht="15" customHeight="1" x14ac:dyDescent="0.25">
      <c r="A9" s="29"/>
      <c r="B9" s="56" t="s">
        <v>86</v>
      </c>
      <c r="C9" s="37" t="s">
        <v>6</v>
      </c>
      <c r="D9" s="34">
        <f>SUM(D7:D8)</f>
        <v>0</v>
      </c>
      <c r="E9" s="34">
        <f t="shared" ref="E9:H9" si="0">SUM(E7:E8)</f>
        <v>0</v>
      </c>
      <c r="F9" s="34">
        <f t="shared" si="0"/>
        <v>0</v>
      </c>
      <c r="G9" s="34">
        <f t="shared" si="0"/>
        <v>0</v>
      </c>
      <c r="H9" s="34">
        <f t="shared" si="0"/>
        <v>0</v>
      </c>
    </row>
    <row r="10" spans="1:8" ht="15" customHeight="1" x14ac:dyDescent="0.25">
      <c r="A10" s="48">
        <v>2</v>
      </c>
      <c r="B10" s="262" t="s">
        <v>235</v>
      </c>
      <c r="C10" s="37" t="s">
        <v>6</v>
      </c>
      <c r="D10" s="33"/>
      <c r="E10" s="33"/>
      <c r="F10" s="33"/>
      <c r="G10" s="33"/>
      <c r="H10" s="33"/>
    </row>
    <row r="11" spans="1:8" ht="15" customHeight="1" x14ac:dyDescent="0.25">
      <c r="A11" s="49">
        <v>2.1</v>
      </c>
      <c r="B11" s="3" t="s">
        <v>91</v>
      </c>
      <c r="C11" s="37" t="s">
        <v>6</v>
      </c>
      <c r="D11" s="33"/>
      <c r="E11" s="33"/>
      <c r="F11" s="33"/>
      <c r="G11" s="33"/>
      <c r="H11" s="33">
        <f>SUM(D11:G11)</f>
        <v>0</v>
      </c>
    </row>
    <row r="12" spans="1:8" ht="15" customHeight="1" x14ac:dyDescent="0.25">
      <c r="A12" s="49">
        <v>2.2000000000000002</v>
      </c>
      <c r="B12" s="3" t="s">
        <v>92</v>
      </c>
      <c r="C12" s="37" t="s">
        <v>6</v>
      </c>
      <c r="D12" s="33"/>
      <c r="E12" s="33"/>
      <c r="F12" s="33"/>
      <c r="G12" s="33"/>
      <c r="H12" s="33">
        <f>SUM(D12:G12)</f>
        <v>0</v>
      </c>
    </row>
    <row r="13" spans="1:8" ht="15" customHeight="1" x14ac:dyDescent="0.25">
      <c r="A13" s="49">
        <v>2.2999999999999998</v>
      </c>
      <c r="B13" s="3" t="s">
        <v>423</v>
      </c>
      <c r="C13" s="37" t="s">
        <v>6</v>
      </c>
      <c r="D13" s="33"/>
      <c r="E13" s="33"/>
      <c r="F13" s="33"/>
      <c r="G13" s="33"/>
      <c r="H13" s="33">
        <f>SUM(D13:G13)</f>
        <v>0</v>
      </c>
    </row>
    <row r="14" spans="1:8" ht="15" customHeight="1" x14ac:dyDescent="0.25">
      <c r="A14" s="29"/>
      <c r="B14" s="56" t="s">
        <v>86</v>
      </c>
      <c r="C14" s="37" t="s">
        <v>6</v>
      </c>
      <c r="D14" s="34">
        <f>SUM(D11:D13)</f>
        <v>0</v>
      </c>
      <c r="E14" s="34">
        <f t="shared" ref="E14:H14" si="1">SUM(E11:E13)</f>
        <v>0</v>
      </c>
      <c r="F14" s="34">
        <f t="shared" ref="F14" si="2">SUM(F11:F13)</f>
        <v>0</v>
      </c>
      <c r="G14" s="34">
        <f t="shared" si="1"/>
        <v>0</v>
      </c>
      <c r="H14" s="34">
        <f t="shared" si="1"/>
        <v>0</v>
      </c>
    </row>
    <row r="15" spans="1:8" ht="15" customHeight="1" x14ac:dyDescent="0.25">
      <c r="A15" s="48">
        <v>3</v>
      </c>
      <c r="B15" s="262" t="s">
        <v>87</v>
      </c>
      <c r="C15" s="37" t="s">
        <v>6</v>
      </c>
      <c r="D15" s="33"/>
      <c r="E15" s="33"/>
      <c r="F15" s="33"/>
      <c r="G15" s="33"/>
      <c r="H15" s="33"/>
    </row>
    <row r="16" spans="1:8" ht="15" customHeight="1" x14ac:dyDescent="0.25">
      <c r="A16" s="49">
        <v>3.1</v>
      </c>
      <c r="B16" s="3" t="s">
        <v>238</v>
      </c>
      <c r="C16" s="37" t="s">
        <v>6</v>
      </c>
      <c r="D16" s="33"/>
      <c r="E16" s="33"/>
      <c r="F16" s="33"/>
      <c r="G16" s="33"/>
      <c r="H16" s="33">
        <f>SUM(D16:G16)</f>
        <v>0</v>
      </c>
    </row>
    <row r="17" spans="1:8" ht="15" customHeight="1" x14ac:dyDescent="0.25">
      <c r="A17" s="49">
        <v>3.2</v>
      </c>
      <c r="B17" s="238" t="s">
        <v>96</v>
      </c>
      <c r="C17" s="37" t="s">
        <v>6</v>
      </c>
      <c r="D17" s="33"/>
      <c r="E17" s="33"/>
      <c r="F17" s="33"/>
      <c r="G17" s="33"/>
      <c r="H17" s="33">
        <f>SUM(D17:G17)</f>
        <v>0</v>
      </c>
    </row>
    <row r="18" spans="1:8" ht="15" customHeight="1" x14ac:dyDescent="0.25">
      <c r="A18" s="49">
        <v>3.3</v>
      </c>
      <c r="B18" s="238" t="s">
        <v>239</v>
      </c>
      <c r="C18" s="37" t="s">
        <v>6</v>
      </c>
      <c r="D18" s="33"/>
      <c r="E18" s="33"/>
      <c r="F18" s="33"/>
      <c r="G18" s="33"/>
      <c r="H18" s="33">
        <f t="shared" ref="H18:H20" si="3">SUM(D18:G18)</f>
        <v>0</v>
      </c>
    </row>
    <row r="19" spans="1:8" ht="15" customHeight="1" x14ac:dyDescent="0.25">
      <c r="A19" s="49">
        <v>3.4</v>
      </c>
      <c r="B19" s="3" t="s">
        <v>97</v>
      </c>
      <c r="C19" s="37" t="s">
        <v>6</v>
      </c>
      <c r="D19" s="33"/>
      <c r="E19" s="33"/>
      <c r="F19" s="33"/>
      <c r="G19" s="33"/>
      <c r="H19" s="33">
        <f t="shared" si="3"/>
        <v>0</v>
      </c>
    </row>
    <row r="20" spans="1:8" ht="15" customHeight="1" x14ac:dyDescent="0.25">
      <c r="A20" s="49">
        <v>3.5</v>
      </c>
      <c r="B20" s="3" t="s">
        <v>406</v>
      </c>
      <c r="C20" s="37" t="s">
        <v>6</v>
      </c>
      <c r="D20" s="33"/>
      <c r="E20" s="33"/>
      <c r="F20" s="33"/>
      <c r="G20" s="33"/>
      <c r="H20" s="33">
        <f t="shared" si="3"/>
        <v>0</v>
      </c>
    </row>
    <row r="21" spans="1:8" ht="15" customHeight="1" x14ac:dyDescent="0.25">
      <c r="A21" s="49">
        <v>3.6</v>
      </c>
      <c r="B21" s="3" t="s">
        <v>404</v>
      </c>
      <c r="C21" s="37" t="s">
        <v>6</v>
      </c>
      <c r="D21" s="33"/>
      <c r="E21" s="33"/>
      <c r="F21" s="33"/>
      <c r="G21" s="33"/>
      <c r="H21" s="33">
        <f t="shared" ref="H21" si="4">SUM(D21:G21)</f>
        <v>0</v>
      </c>
    </row>
    <row r="22" spans="1:8" ht="15" customHeight="1" x14ac:dyDescent="0.25">
      <c r="A22" s="49">
        <v>3.7</v>
      </c>
      <c r="B22" s="3" t="s">
        <v>405</v>
      </c>
      <c r="C22" s="37" t="s">
        <v>6</v>
      </c>
      <c r="D22" s="33"/>
      <c r="E22" s="33"/>
      <c r="F22" s="33"/>
      <c r="G22" s="33"/>
      <c r="H22" s="33">
        <f t="shared" ref="H22:H23" si="5">SUM(D22:G22)</f>
        <v>0</v>
      </c>
    </row>
    <row r="23" spans="1:8" ht="15" customHeight="1" x14ac:dyDescent="0.25">
      <c r="A23" s="49">
        <v>3.8</v>
      </c>
      <c r="B23" s="3" t="s">
        <v>252</v>
      </c>
      <c r="C23" s="37" t="s">
        <v>6</v>
      </c>
      <c r="D23" s="33"/>
      <c r="E23" s="33"/>
      <c r="F23" s="33"/>
      <c r="G23" s="33"/>
      <c r="H23" s="33">
        <f t="shared" si="5"/>
        <v>0</v>
      </c>
    </row>
    <row r="24" spans="1:8" ht="15" customHeight="1" x14ac:dyDescent="0.25">
      <c r="A24" s="29"/>
      <c r="B24" s="56" t="s">
        <v>86</v>
      </c>
      <c r="C24" s="37" t="s">
        <v>6</v>
      </c>
      <c r="D24" s="34">
        <f>SUM(D16:D23)</f>
        <v>0</v>
      </c>
      <c r="E24" s="34">
        <f>SUM(E16:E23)</f>
        <v>0</v>
      </c>
      <c r="F24" s="34">
        <f>SUM(F16:F23)</f>
        <v>0</v>
      </c>
      <c r="G24" s="34">
        <f>SUM(G16:G23)</f>
        <v>0</v>
      </c>
      <c r="H24" s="34">
        <f>SUM(H16:H23)</f>
        <v>0</v>
      </c>
    </row>
    <row r="25" spans="1:8" ht="15" customHeight="1" x14ac:dyDescent="0.25">
      <c r="A25" s="48">
        <v>4</v>
      </c>
      <c r="B25" s="262" t="s">
        <v>10</v>
      </c>
      <c r="C25" s="37" t="s">
        <v>6</v>
      </c>
      <c r="D25" s="33"/>
      <c r="E25" s="33"/>
      <c r="F25" s="33"/>
      <c r="G25" s="33"/>
      <c r="H25" s="33"/>
    </row>
    <row r="26" spans="1:8" ht="15" customHeight="1" x14ac:dyDescent="0.25">
      <c r="A26" s="49">
        <v>4.0999999999999996</v>
      </c>
      <c r="B26" s="3" t="s">
        <v>262</v>
      </c>
      <c r="C26" s="37" t="s">
        <v>6</v>
      </c>
      <c r="D26" s="33"/>
      <c r="E26" s="33"/>
      <c r="F26" s="33"/>
      <c r="G26" s="33"/>
      <c r="H26" s="33">
        <f>SUM(D26:G26)</f>
        <v>0</v>
      </c>
    </row>
    <row r="27" spans="1:8" ht="15" customHeight="1" x14ac:dyDescent="0.25">
      <c r="A27" s="49">
        <v>4.2</v>
      </c>
      <c r="B27" s="3" t="s">
        <v>263</v>
      </c>
      <c r="C27" s="37" t="s">
        <v>6</v>
      </c>
      <c r="D27" s="33"/>
      <c r="E27" s="33"/>
      <c r="F27" s="33"/>
      <c r="G27" s="33"/>
      <c r="H27" s="33">
        <f t="shared" ref="H27:H30" si="6">SUM(D27:G27)</f>
        <v>0</v>
      </c>
    </row>
    <row r="28" spans="1:8" ht="15" customHeight="1" x14ac:dyDescent="0.25">
      <c r="A28" s="49">
        <v>4.3</v>
      </c>
      <c r="B28" s="3" t="s">
        <v>407</v>
      </c>
      <c r="C28" s="37" t="s">
        <v>6</v>
      </c>
      <c r="D28" s="33"/>
      <c r="E28" s="33"/>
      <c r="F28" s="33"/>
      <c r="G28" s="33"/>
      <c r="H28" s="33">
        <f t="shared" si="6"/>
        <v>0</v>
      </c>
    </row>
    <row r="29" spans="1:8" ht="15" customHeight="1" x14ac:dyDescent="0.25">
      <c r="A29" s="49">
        <v>4.4000000000000004</v>
      </c>
      <c r="B29" s="3" t="s">
        <v>408</v>
      </c>
      <c r="C29" s="37" t="s">
        <v>6</v>
      </c>
      <c r="D29" s="33"/>
      <c r="E29" s="33"/>
      <c r="F29" s="33"/>
      <c r="G29" s="33"/>
      <c r="H29" s="33">
        <f t="shared" si="6"/>
        <v>0</v>
      </c>
    </row>
    <row r="30" spans="1:8" ht="15" customHeight="1" x14ac:dyDescent="0.25">
      <c r="A30" s="49">
        <v>4.5</v>
      </c>
      <c r="B30" s="3" t="s">
        <v>409</v>
      </c>
      <c r="C30" s="37" t="s">
        <v>6</v>
      </c>
      <c r="D30" s="33"/>
      <c r="E30" s="33"/>
      <c r="F30" s="33"/>
      <c r="G30" s="33"/>
      <c r="H30" s="33">
        <f t="shared" si="6"/>
        <v>0</v>
      </c>
    </row>
    <row r="31" spans="1:8" ht="15" customHeight="1" x14ac:dyDescent="0.25">
      <c r="A31" s="49">
        <v>4.5999999999999996</v>
      </c>
      <c r="B31" s="3" t="s">
        <v>265</v>
      </c>
      <c r="C31" s="37" t="s">
        <v>6</v>
      </c>
      <c r="D31" s="33"/>
      <c r="E31" s="33"/>
      <c r="F31" s="33"/>
      <c r="G31" s="33"/>
      <c r="H31" s="33">
        <f>SUM(D31:G31)</f>
        <v>0</v>
      </c>
    </row>
    <row r="32" spans="1:8" ht="15" customHeight="1" x14ac:dyDescent="0.25">
      <c r="A32" s="29"/>
      <c r="B32" s="56" t="s">
        <v>86</v>
      </c>
      <c r="C32" s="37" t="s">
        <v>6</v>
      </c>
      <c r="D32" s="34">
        <f>SUM(D26:D31)</f>
        <v>0</v>
      </c>
      <c r="E32" s="34">
        <f>SUM(E26:E31)</f>
        <v>0</v>
      </c>
      <c r="F32" s="34">
        <f>SUM(F26:F31)</f>
        <v>0</v>
      </c>
      <c r="G32" s="34">
        <f>SUM(G26:G31)</f>
        <v>0</v>
      </c>
      <c r="H32" s="34">
        <f>SUM(H26:H31)</f>
        <v>0</v>
      </c>
    </row>
    <row r="33" spans="1:8" ht="29.25" customHeight="1" x14ac:dyDescent="0.25">
      <c r="A33" s="48">
        <v>5</v>
      </c>
      <c r="B33" s="262" t="s">
        <v>411</v>
      </c>
      <c r="C33" s="37" t="s">
        <v>6</v>
      </c>
      <c r="D33" s="33"/>
      <c r="E33" s="33"/>
      <c r="F33" s="33"/>
      <c r="G33" s="33"/>
      <c r="H33" s="33"/>
    </row>
    <row r="34" spans="1:8" ht="15" customHeight="1" x14ac:dyDescent="0.25">
      <c r="A34" s="49">
        <v>5.0999999999999996</v>
      </c>
      <c r="B34" s="3" t="s">
        <v>410</v>
      </c>
      <c r="C34" s="37" t="s">
        <v>6</v>
      </c>
      <c r="D34" s="33"/>
      <c r="E34" s="33"/>
      <c r="F34" s="33"/>
      <c r="G34" s="33"/>
      <c r="H34" s="33">
        <f>SUM(D34:G34)</f>
        <v>0</v>
      </c>
    </row>
    <row r="35" spans="1:8" ht="15" customHeight="1" x14ac:dyDescent="0.25">
      <c r="A35" s="49">
        <v>5.2</v>
      </c>
      <c r="B35" s="3" t="s">
        <v>413</v>
      </c>
      <c r="C35" s="37" t="s">
        <v>6</v>
      </c>
      <c r="D35" s="33"/>
      <c r="E35" s="33"/>
      <c r="F35" s="33"/>
      <c r="G35" s="33"/>
      <c r="H35" s="33">
        <f t="shared" ref="H35:H37" si="7">SUM(D35:G35)</f>
        <v>0</v>
      </c>
    </row>
    <row r="36" spans="1:8" ht="15" customHeight="1" x14ac:dyDescent="0.25">
      <c r="A36" s="49">
        <v>5.3</v>
      </c>
      <c r="B36" s="3" t="s">
        <v>264</v>
      </c>
      <c r="C36" s="37" t="s">
        <v>6</v>
      </c>
      <c r="D36" s="33"/>
      <c r="E36" s="33"/>
      <c r="F36" s="33"/>
      <c r="G36" s="33"/>
      <c r="H36" s="33">
        <f t="shared" si="7"/>
        <v>0</v>
      </c>
    </row>
    <row r="37" spans="1:8" ht="15" customHeight="1" x14ac:dyDescent="0.25">
      <c r="A37" s="49">
        <v>5.4</v>
      </c>
      <c r="B37" s="3" t="s">
        <v>265</v>
      </c>
      <c r="C37" s="37" t="s">
        <v>6</v>
      </c>
      <c r="D37" s="33"/>
      <c r="E37" s="33"/>
      <c r="F37" s="33"/>
      <c r="G37" s="33"/>
      <c r="H37" s="33">
        <f t="shared" si="7"/>
        <v>0</v>
      </c>
    </row>
    <row r="38" spans="1:8" ht="15" customHeight="1" x14ac:dyDescent="0.25">
      <c r="A38" s="29"/>
      <c r="B38" s="436" t="s">
        <v>86</v>
      </c>
      <c r="C38" s="37" t="s">
        <v>6</v>
      </c>
      <c r="D38" s="34">
        <f>SUM(D34:D37)</f>
        <v>0</v>
      </c>
      <c r="E38" s="34">
        <f>SUM(E34:E37)</f>
        <v>0</v>
      </c>
      <c r="F38" s="34">
        <f>SUM(F34:F37)</f>
        <v>0</v>
      </c>
      <c r="G38" s="34">
        <f>SUM(G34:G37)</f>
        <v>0</v>
      </c>
      <c r="H38" s="34">
        <f>SUM(H34:H37)</f>
        <v>0</v>
      </c>
    </row>
    <row r="39" spans="1:8" ht="15" customHeight="1" x14ac:dyDescent="0.25">
      <c r="A39" s="48">
        <v>6</v>
      </c>
      <c r="B39" s="262" t="s">
        <v>458</v>
      </c>
      <c r="C39" s="37" t="s">
        <v>6</v>
      </c>
      <c r="D39" s="33"/>
      <c r="E39" s="33"/>
      <c r="F39" s="33"/>
      <c r="G39" s="33"/>
      <c r="H39" s="33"/>
    </row>
    <row r="40" spans="1:8" ht="15" customHeight="1" x14ac:dyDescent="0.25">
      <c r="A40" s="49">
        <v>6.1</v>
      </c>
      <c r="B40" s="3" t="s">
        <v>99</v>
      </c>
      <c r="C40" s="37" t="s">
        <v>6</v>
      </c>
      <c r="D40" s="33"/>
      <c r="E40" s="33"/>
      <c r="F40" s="33"/>
      <c r="G40" s="33"/>
      <c r="H40" s="33">
        <f>SUM(D40:G40)</f>
        <v>0</v>
      </c>
    </row>
    <row r="41" spans="1:8" ht="15" customHeight="1" x14ac:dyDescent="0.25">
      <c r="A41" s="49">
        <v>6.2</v>
      </c>
      <c r="B41" s="3" t="s">
        <v>101</v>
      </c>
      <c r="C41" s="37" t="s">
        <v>6</v>
      </c>
      <c r="D41" s="33"/>
      <c r="E41" s="33"/>
      <c r="F41" s="33"/>
      <c r="G41" s="33"/>
      <c r="H41" s="33">
        <f>SUM(D41:G41)</f>
        <v>0</v>
      </c>
    </row>
    <row r="42" spans="1:8" ht="15" customHeight="1" x14ac:dyDescent="0.25">
      <c r="A42" s="49">
        <v>6.3</v>
      </c>
      <c r="B42" s="3" t="s">
        <v>100</v>
      </c>
      <c r="C42" s="37" t="s">
        <v>6</v>
      </c>
      <c r="D42" s="33"/>
      <c r="E42" s="33"/>
      <c r="F42" s="33"/>
      <c r="G42" s="33"/>
      <c r="H42" s="33">
        <f t="shared" ref="H42" si="8">SUM(D42:G42)</f>
        <v>0</v>
      </c>
    </row>
    <row r="43" spans="1:8" ht="15" customHeight="1" x14ac:dyDescent="0.25">
      <c r="A43" s="49">
        <v>6.4</v>
      </c>
      <c r="B43" s="3" t="s">
        <v>254</v>
      </c>
      <c r="C43" s="37" t="s">
        <v>6</v>
      </c>
      <c r="D43" s="33"/>
      <c r="E43" s="33"/>
      <c r="F43" s="33"/>
      <c r="G43" s="33"/>
      <c r="H43" s="33">
        <f t="shared" ref="H43" si="9">SUM(D43:G43)</f>
        <v>0</v>
      </c>
    </row>
    <row r="44" spans="1:8" ht="15" customHeight="1" x14ac:dyDescent="0.25">
      <c r="A44" s="49">
        <v>6.5</v>
      </c>
      <c r="B44" s="3" t="s">
        <v>102</v>
      </c>
      <c r="C44" s="37" t="s">
        <v>6</v>
      </c>
      <c r="D44" s="33"/>
      <c r="E44" s="33"/>
      <c r="F44" s="33"/>
      <c r="G44" s="33"/>
      <c r="H44" s="33">
        <f>SUM(D44:G44)</f>
        <v>0</v>
      </c>
    </row>
    <row r="45" spans="1:8" ht="15" customHeight="1" x14ac:dyDescent="0.25">
      <c r="A45" s="29"/>
      <c r="B45" s="56" t="s">
        <v>86</v>
      </c>
      <c r="C45" s="37" t="s">
        <v>6</v>
      </c>
      <c r="D45" s="34">
        <f>SUM(D40:D44)</f>
        <v>0</v>
      </c>
      <c r="E45" s="34">
        <f>SUM(E40:E44)</f>
        <v>0</v>
      </c>
      <c r="F45" s="34">
        <f>SUM(F40:F44)</f>
        <v>0</v>
      </c>
      <c r="G45" s="34">
        <f>SUM(G40:G44)</f>
        <v>0</v>
      </c>
      <c r="H45" s="34">
        <f>SUM(H40:H44)</f>
        <v>0</v>
      </c>
    </row>
    <row r="46" spans="1:8" ht="30" customHeight="1" x14ac:dyDescent="0.25">
      <c r="A46" s="48">
        <v>7</v>
      </c>
      <c r="B46" s="262" t="s">
        <v>414</v>
      </c>
      <c r="C46" s="37" t="s">
        <v>6</v>
      </c>
      <c r="D46" s="34"/>
      <c r="E46" s="34"/>
      <c r="F46" s="34"/>
      <c r="G46" s="34"/>
      <c r="H46" s="34"/>
    </row>
    <row r="47" spans="1:8" ht="15" customHeight="1" x14ac:dyDescent="0.25">
      <c r="A47" s="49">
        <v>7.1</v>
      </c>
      <c r="B47" s="3" t="s">
        <v>106</v>
      </c>
      <c r="C47" s="37" t="s">
        <v>6</v>
      </c>
      <c r="D47" s="33"/>
      <c r="E47" s="33"/>
      <c r="F47" s="33"/>
      <c r="G47" s="33"/>
      <c r="H47" s="33">
        <f>SUM(D47:G47)</f>
        <v>0</v>
      </c>
    </row>
    <row r="48" spans="1:8" ht="15" customHeight="1" x14ac:dyDescent="0.25">
      <c r="A48" s="49">
        <v>7.2</v>
      </c>
      <c r="B48" s="3" t="s">
        <v>110</v>
      </c>
      <c r="C48" s="37" t="s">
        <v>6</v>
      </c>
      <c r="D48" s="33"/>
      <c r="E48" s="33"/>
      <c r="F48" s="33"/>
      <c r="G48" s="33"/>
      <c r="H48" s="33">
        <f t="shared" ref="H48:H50" si="10">SUM(D48:G48)</f>
        <v>0</v>
      </c>
    </row>
    <row r="49" spans="1:8" ht="15" customHeight="1" x14ac:dyDescent="0.25">
      <c r="A49" s="49">
        <v>7.3</v>
      </c>
      <c r="B49" s="3" t="s">
        <v>107</v>
      </c>
      <c r="C49" s="37" t="s">
        <v>6</v>
      </c>
      <c r="D49" s="33"/>
      <c r="E49" s="33"/>
      <c r="F49" s="33"/>
      <c r="G49" s="33"/>
      <c r="H49" s="33">
        <f t="shared" si="10"/>
        <v>0</v>
      </c>
    </row>
    <row r="50" spans="1:8" ht="15" customHeight="1" x14ac:dyDescent="0.25">
      <c r="A50" s="49">
        <v>7.4</v>
      </c>
      <c r="B50" s="3" t="s">
        <v>108</v>
      </c>
      <c r="C50" s="37" t="s">
        <v>6</v>
      </c>
      <c r="D50" s="33"/>
      <c r="E50" s="33"/>
      <c r="F50" s="33"/>
      <c r="G50" s="33"/>
      <c r="H50" s="33">
        <f t="shared" si="10"/>
        <v>0</v>
      </c>
    </row>
    <row r="51" spans="1:8" ht="15" customHeight="1" x14ac:dyDescent="0.25">
      <c r="A51" s="29"/>
      <c r="B51" s="56" t="s">
        <v>86</v>
      </c>
      <c r="C51" s="37" t="s">
        <v>6</v>
      </c>
      <c r="D51" s="34">
        <f>SUM(D46:D50)</f>
        <v>0</v>
      </c>
      <c r="E51" s="34">
        <f>SUM(E46:E50)</f>
        <v>0</v>
      </c>
      <c r="F51" s="34">
        <f>SUM(F46:F50)</f>
        <v>0</v>
      </c>
      <c r="G51" s="34">
        <f>SUM(G46:G50)</f>
        <v>0</v>
      </c>
      <c r="H51" s="34">
        <f>SUM(H46:H50)</f>
        <v>0</v>
      </c>
    </row>
    <row r="52" spans="1:8" ht="15" customHeight="1" x14ac:dyDescent="0.25">
      <c r="A52" s="48">
        <v>8</v>
      </c>
      <c r="B52" s="262" t="s">
        <v>255</v>
      </c>
      <c r="C52" s="37" t="s">
        <v>6</v>
      </c>
      <c r="D52" s="33"/>
      <c r="E52" s="33"/>
      <c r="F52" s="33"/>
      <c r="G52" s="33"/>
      <c r="H52" s="33"/>
    </row>
    <row r="53" spans="1:8" ht="15" customHeight="1" x14ac:dyDescent="0.25">
      <c r="A53" s="49">
        <v>8.1</v>
      </c>
      <c r="B53" s="3" t="s">
        <v>425</v>
      </c>
      <c r="C53" s="37" t="s">
        <v>6</v>
      </c>
      <c r="D53" s="33"/>
      <c r="E53" s="33"/>
      <c r="F53" s="33"/>
      <c r="G53" s="33"/>
      <c r="H53" s="33">
        <f>SUM(D53:G53)</f>
        <v>0</v>
      </c>
    </row>
    <row r="54" spans="1:8" ht="15" customHeight="1" x14ac:dyDescent="0.25">
      <c r="A54" s="49">
        <v>8.1999999999999993</v>
      </c>
      <c r="B54" s="3" t="s">
        <v>254</v>
      </c>
      <c r="C54" s="37" t="s">
        <v>6</v>
      </c>
      <c r="D54" s="33"/>
      <c r="E54" s="33"/>
      <c r="F54" s="33"/>
      <c r="G54" s="33"/>
      <c r="H54" s="33">
        <f t="shared" ref="H54:H57" si="11">SUM(D54:G54)</f>
        <v>0</v>
      </c>
    </row>
    <row r="55" spans="1:8" ht="15" customHeight="1" x14ac:dyDescent="0.25">
      <c r="A55" s="49">
        <v>8.3000000000000007</v>
      </c>
      <c r="B55" s="3" t="s">
        <v>426</v>
      </c>
      <c r="C55" s="37" t="s">
        <v>6</v>
      </c>
      <c r="D55" s="33"/>
      <c r="E55" s="33"/>
      <c r="F55" s="33"/>
      <c r="G55" s="33"/>
      <c r="H55" s="33">
        <f t="shared" si="11"/>
        <v>0</v>
      </c>
    </row>
    <row r="56" spans="1:8" ht="15" customHeight="1" x14ac:dyDescent="0.25">
      <c r="A56" s="49">
        <v>8.4</v>
      </c>
      <c r="B56" s="3" t="s">
        <v>109</v>
      </c>
      <c r="C56" s="37" t="s">
        <v>6</v>
      </c>
      <c r="D56" s="33"/>
      <c r="E56" s="33"/>
      <c r="F56" s="33"/>
      <c r="G56" s="33"/>
      <c r="H56" s="33">
        <f t="shared" si="11"/>
        <v>0</v>
      </c>
    </row>
    <row r="57" spans="1:8" ht="15" customHeight="1" x14ac:dyDescent="0.25">
      <c r="A57" s="49">
        <v>8.5</v>
      </c>
      <c r="B57" s="3" t="s">
        <v>98</v>
      </c>
      <c r="C57" s="37" t="s">
        <v>6</v>
      </c>
      <c r="D57" s="33"/>
      <c r="E57" s="33"/>
      <c r="F57" s="33"/>
      <c r="G57" s="33"/>
      <c r="H57" s="33">
        <f t="shared" si="11"/>
        <v>0</v>
      </c>
    </row>
    <row r="58" spans="1:8" ht="15" customHeight="1" x14ac:dyDescent="0.25">
      <c r="A58" s="29"/>
      <c r="B58" s="56" t="s">
        <v>86</v>
      </c>
      <c r="C58" s="37" t="s">
        <v>6</v>
      </c>
      <c r="D58" s="34">
        <f>SUM(D53:D57)</f>
        <v>0</v>
      </c>
      <c r="E58" s="34">
        <f>SUM(E53:E57)</f>
        <v>0</v>
      </c>
      <c r="F58" s="34">
        <f>SUM(F53:F57)</f>
        <v>0</v>
      </c>
      <c r="G58" s="34">
        <f>SUM(G53:G57)</f>
        <v>0</v>
      </c>
      <c r="H58" s="34">
        <f>SUM(H53:H57)</f>
        <v>0</v>
      </c>
    </row>
    <row r="59" spans="1:8" ht="15" customHeight="1" x14ac:dyDescent="0.25">
      <c r="A59" s="48">
        <v>9</v>
      </c>
      <c r="B59" s="262" t="s">
        <v>424</v>
      </c>
      <c r="C59" s="37" t="s">
        <v>6</v>
      </c>
      <c r="D59" s="33"/>
      <c r="E59" s="33"/>
      <c r="F59" s="33"/>
      <c r="G59" s="33"/>
      <c r="H59" s="33"/>
    </row>
    <row r="60" spans="1:8" ht="15" customHeight="1" x14ac:dyDescent="0.25">
      <c r="A60" s="49">
        <v>9.1</v>
      </c>
      <c r="B60" s="3" t="s">
        <v>427</v>
      </c>
      <c r="C60" s="37" t="s">
        <v>6</v>
      </c>
      <c r="D60" s="33"/>
      <c r="E60" s="33"/>
      <c r="F60" s="33"/>
      <c r="G60" s="33"/>
      <c r="H60" s="33">
        <f>SUM(D60:G60)</f>
        <v>0</v>
      </c>
    </row>
    <row r="61" spans="1:8" ht="15" customHeight="1" x14ac:dyDescent="0.25">
      <c r="A61" s="49">
        <v>9.1999999999999993</v>
      </c>
      <c r="B61" s="3" t="s">
        <v>428</v>
      </c>
      <c r="C61" s="37" t="s">
        <v>6</v>
      </c>
      <c r="D61" s="33"/>
      <c r="E61" s="33"/>
      <c r="F61" s="33"/>
      <c r="G61" s="33"/>
      <c r="H61" s="33">
        <f t="shared" ref="H61:H64" si="12">SUM(D61:G61)</f>
        <v>0</v>
      </c>
    </row>
    <row r="62" spans="1:8" ht="15" customHeight="1" x14ac:dyDescent="0.25">
      <c r="A62" s="29">
        <v>9.3000000000000007</v>
      </c>
      <c r="B62" s="3" t="s">
        <v>429</v>
      </c>
      <c r="C62" s="37" t="s">
        <v>6</v>
      </c>
      <c r="D62" s="33"/>
      <c r="E62" s="33"/>
      <c r="F62" s="33"/>
      <c r="G62" s="33"/>
      <c r="H62" s="33">
        <f t="shared" si="12"/>
        <v>0</v>
      </c>
    </row>
    <row r="63" spans="1:8" ht="15" customHeight="1" x14ac:dyDescent="0.25">
      <c r="A63" s="49">
        <v>9.4</v>
      </c>
      <c r="B63" s="3" t="s">
        <v>430</v>
      </c>
      <c r="C63" s="37" t="s">
        <v>6</v>
      </c>
      <c r="D63" s="33"/>
      <c r="E63" s="33"/>
      <c r="F63" s="33"/>
      <c r="G63" s="33"/>
      <c r="H63" s="33">
        <f t="shared" si="12"/>
        <v>0</v>
      </c>
    </row>
    <row r="64" spans="1:8" ht="15" customHeight="1" x14ac:dyDescent="0.25">
      <c r="A64" s="49">
        <v>9.5</v>
      </c>
      <c r="B64" s="3" t="s">
        <v>98</v>
      </c>
      <c r="C64" s="37" t="s">
        <v>6</v>
      </c>
      <c r="D64" s="33"/>
      <c r="E64" s="33"/>
      <c r="F64" s="33"/>
      <c r="G64" s="33"/>
      <c r="H64" s="33">
        <f t="shared" si="12"/>
        <v>0</v>
      </c>
    </row>
    <row r="65" spans="1:8" ht="15" customHeight="1" x14ac:dyDescent="0.25">
      <c r="A65" s="29"/>
      <c r="B65" s="436" t="s">
        <v>86</v>
      </c>
      <c r="C65" s="37" t="s">
        <v>6</v>
      </c>
      <c r="D65" s="34">
        <f>SUM(D60:D64)</f>
        <v>0</v>
      </c>
      <c r="E65" s="34">
        <f>SUM(E60:E64)</f>
        <v>0</v>
      </c>
      <c r="F65" s="34">
        <f>SUM(F60:F64)</f>
        <v>0</v>
      </c>
      <c r="G65" s="34">
        <f>SUM(G60:G64)</f>
        <v>0</v>
      </c>
      <c r="H65" s="34">
        <f>SUM(H60:H64)</f>
        <v>0</v>
      </c>
    </row>
    <row r="66" spans="1:8" ht="15" customHeight="1" x14ac:dyDescent="0.25">
      <c r="A66" s="48">
        <v>10</v>
      </c>
      <c r="B66" s="262" t="s">
        <v>32</v>
      </c>
      <c r="C66" s="37" t="s">
        <v>6</v>
      </c>
      <c r="D66" s="34"/>
      <c r="E66" s="34"/>
      <c r="F66" s="34"/>
      <c r="G66" s="34"/>
      <c r="H66" s="34"/>
    </row>
    <row r="67" spans="1:8" ht="15" customHeight="1" x14ac:dyDescent="0.25">
      <c r="A67" s="50">
        <v>10.1</v>
      </c>
      <c r="B67" s="3" t="s">
        <v>240</v>
      </c>
      <c r="C67" s="37" t="s">
        <v>6</v>
      </c>
      <c r="D67" s="33"/>
      <c r="E67" s="33"/>
      <c r="F67" s="33"/>
      <c r="G67" s="33"/>
      <c r="H67" s="33">
        <f>SUM(D67:G67)</f>
        <v>0</v>
      </c>
    </row>
    <row r="68" spans="1:8" ht="15" customHeight="1" x14ac:dyDescent="0.25">
      <c r="A68" s="50">
        <v>10.199999999999999</v>
      </c>
      <c r="B68" s="3" t="s">
        <v>242</v>
      </c>
      <c r="C68" s="37" t="s">
        <v>6</v>
      </c>
      <c r="D68" s="33"/>
      <c r="E68" s="33"/>
      <c r="F68" s="33"/>
      <c r="G68" s="33"/>
      <c r="H68" s="33">
        <f t="shared" ref="H68:H71" si="13">SUM(D68:G68)</f>
        <v>0</v>
      </c>
    </row>
    <row r="69" spans="1:8" ht="15" customHeight="1" x14ac:dyDescent="0.25">
      <c r="A69" s="50">
        <v>10.3</v>
      </c>
      <c r="B69" s="3" t="s">
        <v>241</v>
      </c>
      <c r="C69" s="37" t="s">
        <v>6</v>
      </c>
      <c r="D69" s="33"/>
      <c r="E69" s="33"/>
      <c r="F69" s="33"/>
      <c r="G69" s="33"/>
      <c r="H69" s="33">
        <f t="shared" si="13"/>
        <v>0</v>
      </c>
    </row>
    <row r="70" spans="1:8" ht="15" customHeight="1" x14ac:dyDescent="0.25">
      <c r="A70" s="49">
        <v>10.4</v>
      </c>
      <c r="B70" s="3" t="s">
        <v>415</v>
      </c>
      <c r="C70" s="37" t="s">
        <v>6</v>
      </c>
      <c r="D70" s="33"/>
      <c r="E70" s="33"/>
      <c r="F70" s="33"/>
      <c r="G70" s="33"/>
      <c r="H70" s="33">
        <f t="shared" si="13"/>
        <v>0</v>
      </c>
    </row>
    <row r="71" spans="1:8" ht="15" customHeight="1" x14ac:dyDescent="0.25">
      <c r="A71" s="49">
        <v>10.5</v>
      </c>
      <c r="B71" s="3" t="s">
        <v>108</v>
      </c>
      <c r="C71" s="37" t="s">
        <v>6</v>
      </c>
      <c r="D71" s="33"/>
      <c r="E71" s="33"/>
      <c r="F71" s="33"/>
      <c r="G71" s="33"/>
      <c r="H71" s="33">
        <f t="shared" si="13"/>
        <v>0</v>
      </c>
    </row>
    <row r="72" spans="1:8" ht="15" customHeight="1" x14ac:dyDescent="0.25">
      <c r="A72" s="29"/>
      <c r="B72" s="239" t="s">
        <v>86</v>
      </c>
      <c r="C72" s="37" t="s">
        <v>6</v>
      </c>
      <c r="D72" s="34">
        <f>SUM(D67:D71)</f>
        <v>0</v>
      </c>
      <c r="E72" s="34">
        <f t="shared" ref="E72:H72" si="14">SUM(E67:E71)</f>
        <v>0</v>
      </c>
      <c r="F72" s="34">
        <f t="shared" ref="F72" si="15">SUM(F67:F71)</f>
        <v>0</v>
      </c>
      <c r="G72" s="34">
        <f t="shared" si="14"/>
        <v>0</v>
      </c>
      <c r="H72" s="34">
        <f t="shared" si="14"/>
        <v>0</v>
      </c>
    </row>
    <row r="73" spans="1:8" ht="15" customHeight="1" x14ac:dyDescent="0.25">
      <c r="A73" s="48">
        <v>11</v>
      </c>
      <c r="B73" s="262" t="s">
        <v>416</v>
      </c>
      <c r="C73" s="37" t="s">
        <v>6</v>
      </c>
      <c r="D73" s="34"/>
      <c r="E73" s="34"/>
      <c r="F73" s="34"/>
      <c r="G73" s="34"/>
      <c r="H73" s="34"/>
    </row>
    <row r="74" spans="1:8" ht="15" customHeight="1" x14ac:dyDescent="0.25">
      <c r="A74" s="50">
        <v>11.1</v>
      </c>
      <c r="B74" s="3" t="s">
        <v>240</v>
      </c>
      <c r="C74" s="37" t="s">
        <v>6</v>
      </c>
      <c r="D74" s="33"/>
      <c r="E74" s="33"/>
      <c r="F74" s="33"/>
      <c r="G74" s="33"/>
      <c r="H74" s="33">
        <f>SUM(D74:G74)</f>
        <v>0</v>
      </c>
    </row>
    <row r="75" spans="1:8" ht="15" customHeight="1" x14ac:dyDescent="0.25">
      <c r="A75" s="50">
        <v>11.2</v>
      </c>
      <c r="B75" s="3" t="s">
        <v>415</v>
      </c>
      <c r="C75" s="37" t="s">
        <v>6</v>
      </c>
      <c r="D75" s="33"/>
      <c r="E75" s="33"/>
      <c r="F75" s="33"/>
      <c r="G75" s="33"/>
      <c r="H75" s="33">
        <f t="shared" ref="H75:H76" si="16">SUM(D75:G75)</f>
        <v>0</v>
      </c>
    </row>
    <row r="76" spans="1:8" ht="15" customHeight="1" x14ac:dyDescent="0.25">
      <c r="A76" s="50">
        <v>11.3</v>
      </c>
      <c r="B76" s="3" t="s">
        <v>108</v>
      </c>
      <c r="C76" s="37" t="s">
        <v>6</v>
      </c>
      <c r="D76" s="33"/>
      <c r="E76" s="33"/>
      <c r="F76" s="33"/>
      <c r="G76" s="33"/>
      <c r="H76" s="33">
        <f t="shared" si="16"/>
        <v>0</v>
      </c>
    </row>
    <row r="77" spans="1:8" ht="15" customHeight="1" x14ac:dyDescent="0.25">
      <c r="A77" s="29"/>
      <c r="B77" s="436" t="s">
        <v>86</v>
      </c>
      <c r="C77" s="37" t="s">
        <v>6</v>
      </c>
      <c r="D77" s="34">
        <f>SUM(D74:D76)</f>
        <v>0</v>
      </c>
      <c r="E77" s="34">
        <f>SUM(E74:E76)</f>
        <v>0</v>
      </c>
      <c r="F77" s="34">
        <f>SUM(F74:F76)</f>
        <v>0</v>
      </c>
      <c r="G77" s="34">
        <f>SUM(G74:G76)</f>
        <v>0</v>
      </c>
      <c r="H77" s="34">
        <f>SUM(H74:H76)</f>
        <v>0</v>
      </c>
    </row>
    <row r="78" spans="1:8" ht="15" customHeight="1" x14ac:dyDescent="0.25">
      <c r="A78" s="48">
        <v>12</v>
      </c>
      <c r="B78" s="262" t="s">
        <v>251</v>
      </c>
      <c r="C78" s="37" t="s">
        <v>6</v>
      </c>
      <c r="D78" s="34"/>
      <c r="E78" s="34"/>
      <c r="F78" s="34"/>
      <c r="G78" s="34"/>
      <c r="H78" s="34"/>
    </row>
    <row r="79" spans="1:8" ht="15" customHeight="1" x14ac:dyDescent="0.25">
      <c r="A79" s="50">
        <v>12.1</v>
      </c>
      <c r="B79" s="3" t="s">
        <v>103</v>
      </c>
      <c r="C79" s="37" t="s">
        <v>6</v>
      </c>
      <c r="D79" s="33"/>
      <c r="E79" s="33"/>
      <c r="F79" s="33"/>
      <c r="G79" s="33"/>
      <c r="H79" s="33">
        <f>SUM(D79:G79)</f>
        <v>0</v>
      </c>
    </row>
    <row r="80" spans="1:8" ht="15" customHeight="1" x14ac:dyDescent="0.25">
      <c r="A80" s="50">
        <v>12.2</v>
      </c>
      <c r="B80" s="3" t="s">
        <v>104</v>
      </c>
      <c r="C80" s="37" t="s">
        <v>6</v>
      </c>
      <c r="D80" s="33"/>
      <c r="E80" s="33"/>
      <c r="F80" s="33"/>
      <c r="G80" s="33"/>
      <c r="H80" s="33">
        <f t="shared" ref="H80:H82" si="17">SUM(D80:G80)</f>
        <v>0</v>
      </c>
    </row>
    <row r="81" spans="1:8" ht="15" customHeight="1" x14ac:dyDescent="0.25">
      <c r="A81" s="50">
        <v>12.3</v>
      </c>
      <c r="B81" s="3" t="s">
        <v>105</v>
      </c>
      <c r="C81" s="37" t="s">
        <v>6</v>
      </c>
      <c r="D81" s="33"/>
      <c r="E81" s="33"/>
      <c r="F81" s="33"/>
      <c r="G81" s="33"/>
      <c r="H81" s="33">
        <f t="shared" ref="H81" si="18">SUM(D81:G81)</f>
        <v>0</v>
      </c>
    </row>
    <row r="82" spans="1:8" ht="15" customHeight="1" x14ac:dyDescent="0.25">
      <c r="A82" s="50">
        <v>12.4</v>
      </c>
      <c r="B82" s="3" t="s">
        <v>108</v>
      </c>
      <c r="C82" s="37" t="s">
        <v>6</v>
      </c>
      <c r="D82" s="33"/>
      <c r="E82" s="33"/>
      <c r="F82" s="33"/>
      <c r="G82" s="33"/>
      <c r="H82" s="33">
        <f t="shared" si="17"/>
        <v>0</v>
      </c>
    </row>
    <row r="83" spans="1:8" ht="15" customHeight="1" x14ac:dyDescent="0.25">
      <c r="A83" s="29"/>
      <c r="B83" s="56" t="s">
        <v>86</v>
      </c>
      <c r="C83" s="37" t="s">
        <v>6</v>
      </c>
      <c r="D83" s="34">
        <f>SUM(D78:D82)</f>
        <v>0</v>
      </c>
      <c r="E83" s="34">
        <f>SUM(E78:E82)</f>
        <v>0</v>
      </c>
      <c r="F83" s="34">
        <f>SUM(F78:F82)</f>
        <v>0</v>
      </c>
      <c r="G83" s="34">
        <f t="shared" ref="G83" si="19">SUM(G78:G82)</f>
        <v>0</v>
      </c>
      <c r="H83" s="34">
        <f>SUM(H78:H82)</f>
        <v>0</v>
      </c>
    </row>
    <row r="84" spans="1:8" ht="15" customHeight="1" x14ac:dyDescent="0.25">
      <c r="A84" s="48">
        <v>13</v>
      </c>
      <c r="B84" s="262" t="s">
        <v>243</v>
      </c>
      <c r="C84" s="37" t="s">
        <v>6</v>
      </c>
      <c r="D84" s="33"/>
      <c r="E84" s="33"/>
      <c r="F84" s="33"/>
      <c r="G84" s="33"/>
      <c r="H84" s="33"/>
    </row>
    <row r="85" spans="1:8" ht="15" customHeight="1" x14ac:dyDescent="0.25">
      <c r="A85" s="50">
        <v>13.1</v>
      </c>
      <c r="B85" s="3" t="s">
        <v>249</v>
      </c>
      <c r="C85" s="37" t="s">
        <v>6</v>
      </c>
      <c r="D85" s="33"/>
      <c r="E85" s="33"/>
      <c r="F85" s="33"/>
      <c r="G85" s="33"/>
      <c r="H85" s="33">
        <f>SUM(D85:G85)</f>
        <v>0</v>
      </c>
    </row>
    <row r="86" spans="1:8" ht="15" customHeight="1" x14ac:dyDescent="0.25">
      <c r="A86" s="50">
        <v>13.2</v>
      </c>
      <c r="B86" s="3" t="s">
        <v>248</v>
      </c>
      <c r="C86" s="37" t="s">
        <v>6</v>
      </c>
      <c r="D86" s="33"/>
      <c r="E86" s="33"/>
      <c r="F86" s="33"/>
      <c r="G86" s="33"/>
      <c r="H86" s="33">
        <f t="shared" ref="H86:H91" si="20">SUM(D86:G86)</f>
        <v>0</v>
      </c>
    </row>
    <row r="87" spans="1:8" ht="15" customHeight="1" x14ac:dyDescent="0.25">
      <c r="A87" s="50">
        <v>13.3</v>
      </c>
      <c r="B87" s="3" t="s">
        <v>247</v>
      </c>
      <c r="C87" s="37" t="s">
        <v>6</v>
      </c>
      <c r="D87" s="33"/>
      <c r="E87" s="33"/>
      <c r="F87" s="33"/>
      <c r="G87" s="33"/>
      <c r="H87" s="33">
        <f t="shared" si="20"/>
        <v>0</v>
      </c>
    </row>
    <row r="88" spans="1:8" ht="15" customHeight="1" x14ac:dyDescent="0.25">
      <c r="A88" s="50">
        <v>13.4</v>
      </c>
      <c r="B88" s="3" t="s">
        <v>246</v>
      </c>
      <c r="C88" s="37" t="s">
        <v>6</v>
      </c>
      <c r="D88" s="33"/>
      <c r="E88" s="33"/>
      <c r="F88" s="33"/>
      <c r="G88" s="33"/>
      <c r="H88" s="33">
        <f t="shared" si="20"/>
        <v>0</v>
      </c>
    </row>
    <row r="89" spans="1:8" ht="15" customHeight="1" x14ac:dyDescent="0.25">
      <c r="A89" s="50">
        <v>13.5</v>
      </c>
      <c r="B89" s="3" t="s">
        <v>244</v>
      </c>
      <c r="C89" s="37" t="s">
        <v>6</v>
      </c>
      <c r="D89" s="33"/>
      <c r="E89" s="33"/>
      <c r="F89" s="33"/>
      <c r="G89" s="33"/>
      <c r="H89" s="33">
        <f t="shared" si="20"/>
        <v>0</v>
      </c>
    </row>
    <row r="90" spans="1:8" ht="15" customHeight="1" x14ac:dyDescent="0.25">
      <c r="A90" s="50">
        <v>13.6</v>
      </c>
      <c r="B90" s="3" t="s">
        <v>245</v>
      </c>
      <c r="C90" s="37" t="s">
        <v>6</v>
      </c>
      <c r="D90" s="33"/>
      <c r="E90" s="33"/>
      <c r="F90" s="33"/>
      <c r="G90" s="33"/>
      <c r="H90" s="33">
        <f t="shared" si="20"/>
        <v>0</v>
      </c>
    </row>
    <row r="91" spans="1:8" ht="15" customHeight="1" x14ac:dyDescent="0.25">
      <c r="A91" s="50">
        <v>13.7</v>
      </c>
      <c r="B91" s="3" t="s">
        <v>108</v>
      </c>
      <c r="C91" s="37" t="s">
        <v>6</v>
      </c>
      <c r="D91" s="33"/>
      <c r="E91" s="33"/>
      <c r="F91" s="33"/>
      <c r="G91" s="33"/>
      <c r="H91" s="33">
        <f t="shared" si="20"/>
        <v>0</v>
      </c>
    </row>
    <row r="92" spans="1:8" ht="15" customHeight="1" x14ac:dyDescent="0.25">
      <c r="A92" s="50"/>
      <c r="B92" s="239" t="s">
        <v>86</v>
      </c>
      <c r="C92" s="37" t="s">
        <v>6</v>
      </c>
      <c r="D92" s="34">
        <f>SUM(D85:D91)</f>
        <v>0</v>
      </c>
      <c r="E92" s="34">
        <f t="shared" ref="E92:H92" si="21">SUM(E85:E91)</f>
        <v>0</v>
      </c>
      <c r="F92" s="34">
        <f t="shared" ref="F92" si="22">SUM(F85:F91)</f>
        <v>0</v>
      </c>
      <c r="G92" s="34">
        <f t="shared" si="21"/>
        <v>0</v>
      </c>
      <c r="H92" s="34">
        <f t="shared" si="21"/>
        <v>0</v>
      </c>
    </row>
    <row r="93" spans="1:8" ht="15" customHeight="1" x14ac:dyDescent="0.25">
      <c r="A93" s="48">
        <v>14</v>
      </c>
      <c r="B93" s="262" t="s">
        <v>421</v>
      </c>
      <c r="C93" s="37" t="s">
        <v>6</v>
      </c>
      <c r="D93" s="33"/>
      <c r="E93" s="33"/>
      <c r="F93" s="33"/>
      <c r="G93" s="33"/>
      <c r="H93" s="33"/>
    </row>
    <row r="94" spans="1:8" ht="15" customHeight="1" x14ac:dyDescent="0.25">
      <c r="A94" s="50">
        <v>14.1</v>
      </c>
      <c r="B94" s="3" t="s">
        <v>256</v>
      </c>
      <c r="C94" s="37" t="s">
        <v>6</v>
      </c>
      <c r="D94" s="33"/>
      <c r="E94" s="33"/>
      <c r="F94" s="33"/>
      <c r="G94" s="33"/>
      <c r="H94" s="33">
        <f>SUM(D94:G94)</f>
        <v>0</v>
      </c>
    </row>
    <row r="95" spans="1:8" ht="15" customHeight="1" x14ac:dyDescent="0.25">
      <c r="A95" s="50">
        <v>14.2</v>
      </c>
      <c r="B95" s="3" t="s">
        <v>257</v>
      </c>
      <c r="C95" s="37" t="s">
        <v>6</v>
      </c>
      <c r="D95" s="33"/>
      <c r="E95" s="33"/>
      <c r="F95" s="33"/>
      <c r="G95" s="33"/>
      <c r="H95" s="33">
        <f t="shared" ref="H95:H97" si="23">SUM(D95:G95)</f>
        <v>0</v>
      </c>
    </row>
    <row r="96" spans="1:8" ht="15" customHeight="1" x14ac:dyDescent="0.25">
      <c r="A96" s="50">
        <v>14.3</v>
      </c>
      <c r="B96" s="3" t="s">
        <v>258</v>
      </c>
      <c r="C96" s="37" t="s">
        <v>6</v>
      </c>
      <c r="D96" s="33"/>
      <c r="E96" s="33"/>
      <c r="F96" s="33"/>
      <c r="G96" s="33"/>
      <c r="H96" s="33">
        <f t="shared" si="23"/>
        <v>0</v>
      </c>
    </row>
    <row r="97" spans="1:8" ht="15" customHeight="1" x14ac:dyDescent="0.25">
      <c r="A97" s="50">
        <v>14.4</v>
      </c>
      <c r="B97" s="3" t="s">
        <v>108</v>
      </c>
      <c r="C97" s="37" t="s">
        <v>6</v>
      </c>
      <c r="D97" s="33"/>
      <c r="E97" s="33"/>
      <c r="F97" s="33"/>
      <c r="G97" s="33"/>
      <c r="H97" s="33">
        <f t="shared" si="23"/>
        <v>0</v>
      </c>
    </row>
    <row r="98" spans="1:8" ht="15" customHeight="1" x14ac:dyDescent="0.25">
      <c r="A98" s="29"/>
      <c r="B98" s="239" t="s">
        <v>86</v>
      </c>
      <c r="C98" s="37" t="s">
        <v>6</v>
      </c>
      <c r="D98" s="34">
        <f>SUM(D94:D97)</f>
        <v>0</v>
      </c>
      <c r="E98" s="34">
        <f>SUM(E94:E97)</f>
        <v>0</v>
      </c>
      <c r="F98" s="34">
        <f>SUM(F94:F97)</f>
        <v>0</v>
      </c>
      <c r="G98" s="34">
        <f>SUM(G94:G97)</f>
        <v>0</v>
      </c>
      <c r="H98" s="34">
        <f>SUM(H94:H97)</f>
        <v>0</v>
      </c>
    </row>
    <row r="99" spans="1:8" ht="15" customHeight="1" x14ac:dyDescent="0.25">
      <c r="A99" s="48">
        <v>15</v>
      </c>
      <c r="B99" s="262" t="s">
        <v>418</v>
      </c>
      <c r="C99" s="37" t="s">
        <v>6</v>
      </c>
      <c r="D99" s="33"/>
      <c r="E99" s="33"/>
      <c r="F99" s="33"/>
      <c r="G99" s="33"/>
      <c r="H99" s="33"/>
    </row>
    <row r="100" spans="1:8" ht="15" customHeight="1" x14ac:dyDescent="0.25">
      <c r="A100" s="50">
        <v>15.1</v>
      </c>
      <c r="B100" s="3" t="s">
        <v>259</v>
      </c>
      <c r="C100" s="37" t="s">
        <v>6</v>
      </c>
      <c r="D100" s="33"/>
      <c r="E100" s="33"/>
      <c r="F100" s="33"/>
      <c r="G100" s="33"/>
      <c r="H100" s="33">
        <f>SUM(D100:G100)</f>
        <v>0</v>
      </c>
    </row>
    <row r="101" spans="1:8" ht="15" customHeight="1" x14ac:dyDescent="0.25">
      <c r="A101" s="50">
        <v>15.2</v>
      </c>
      <c r="B101" s="3" t="s">
        <v>419</v>
      </c>
      <c r="C101" s="37" t="s">
        <v>6</v>
      </c>
      <c r="D101" s="33"/>
      <c r="E101" s="33"/>
      <c r="F101" s="33"/>
      <c r="G101" s="33"/>
      <c r="H101" s="33">
        <f t="shared" ref="H101:H103" si="24">SUM(D101:G101)</f>
        <v>0</v>
      </c>
    </row>
    <row r="102" spans="1:8" ht="15" customHeight="1" x14ac:dyDescent="0.25">
      <c r="A102" s="50">
        <v>15.3</v>
      </c>
      <c r="B102" s="3" t="s">
        <v>420</v>
      </c>
      <c r="C102" s="37" t="s">
        <v>6</v>
      </c>
      <c r="D102" s="33"/>
      <c r="E102" s="33"/>
      <c r="F102" s="33"/>
      <c r="G102" s="33"/>
      <c r="H102" s="33">
        <f t="shared" si="24"/>
        <v>0</v>
      </c>
    </row>
    <row r="103" spans="1:8" ht="15" customHeight="1" x14ac:dyDescent="0.25">
      <c r="A103" s="50">
        <v>15.4</v>
      </c>
      <c r="B103" s="3" t="s">
        <v>108</v>
      </c>
      <c r="C103" s="37" t="s">
        <v>6</v>
      </c>
      <c r="D103" s="33"/>
      <c r="E103" s="33"/>
      <c r="F103" s="33"/>
      <c r="G103" s="33"/>
      <c r="H103" s="33">
        <f t="shared" si="24"/>
        <v>0</v>
      </c>
    </row>
    <row r="104" spans="1:8" ht="15" customHeight="1" x14ac:dyDescent="0.25">
      <c r="A104" s="29"/>
      <c r="B104" s="436" t="s">
        <v>86</v>
      </c>
      <c r="C104" s="37" t="s">
        <v>6</v>
      </c>
      <c r="D104" s="34">
        <f>SUM(D100:D103)</f>
        <v>0</v>
      </c>
      <c r="E104" s="34">
        <f>SUM(E100:E103)</f>
        <v>0</v>
      </c>
      <c r="F104" s="34">
        <f>SUM(F100:F103)</f>
        <v>0</v>
      </c>
      <c r="G104" s="34">
        <f>SUM(G100:G103)</f>
        <v>0</v>
      </c>
      <c r="H104" s="34">
        <f>SUM(H100:H103)</f>
        <v>0</v>
      </c>
    </row>
    <row r="105" spans="1:8" ht="15" customHeight="1" x14ac:dyDescent="0.25">
      <c r="A105" s="48">
        <v>16</v>
      </c>
      <c r="B105" s="262" t="s">
        <v>89</v>
      </c>
      <c r="C105" s="37" t="s">
        <v>6</v>
      </c>
      <c r="D105" s="33"/>
      <c r="E105" s="33"/>
      <c r="F105" s="33"/>
      <c r="G105" s="33"/>
      <c r="H105" s="33"/>
    </row>
    <row r="106" spans="1:8" ht="15" customHeight="1" x14ac:dyDescent="0.25">
      <c r="A106" s="50">
        <v>16.100000000000001</v>
      </c>
      <c r="B106" s="3" t="s">
        <v>252</v>
      </c>
      <c r="C106" s="37" t="s">
        <v>6</v>
      </c>
      <c r="D106" s="33"/>
      <c r="E106" s="33"/>
      <c r="F106" s="33"/>
      <c r="G106" s="33"/>
      <c r="H106" s="33">
        <f>SUM(D106:G106)</f>
        <v>0</v>
      </c>
    </row>
    <row r="107" spans="1:8" ht="15" customHeight="1" x14ac:dyDescent="0.25">
      <c r="A107" s="50">
        <v>16.2</v>
      </c>
      <c r="B107" s="3" t="s">
        <v>252</v>
      </c>
      <c r="C107" s="37" t="s">
        <v>6</v>
      </c>
      <c r="D107" s="33"/>
      <c r="E107" s="33"/>
      <c r="F107" s="33"/>
      <c r="G107" s="33"/>
      <c r="H107" s="33">
        <f>SUM(D107:G107)</f>
        <v>0</v>
      </c>
    </row>
    <row r="108" spans="1:8" ht="15" customHeight="1" x14ac:dyDescent="0.25">
      <c r="A108" s="50">
        <v>16.3</v>
      </c>
      <c r="B108" s="3" t="s">
        <v>252</v>
      </c>
      <c r="C108" s="37" t="s">
        <v>6</v>
      </c>
      <c r="D108" s="33"/>
      <c r="E108" s="33"/>
      <c r="F108" s="33"/>
      <c r="G108" s="33"/>
      <c r="H108" s="33">
        <f t="shared" ref="H108" si="25">SUM(D108:G108)</f>
        <v>0</v>
      </c>
    </row>
    <row r="109" spans="1:8" ht="15" customHeight="1" x14ac:dyDescent="0.25">
      <c r="A109" s="29"/>
      <c r="B109" s="56" t="s">
        <v>86</v>
      </c>
      <c r="C109" s="37" t="s">
        <v>6</v>
      </c>
      <c r="D109" s="34">
        <f>SUM(D106:D108)</f>
        <v>0</v>
      </c>
      <c r="E109" s="34">
        <f>SUM(E106:E108)</f>
        <v>0</v>
      </c>
      <c r="F109" s="34">
        <f>SUM(F106:F108)</f>
        <v>0</v>
      </c>
      <c r="G109" s="34">
        <f>SUM(G106:G108)</f>
        <v>0</v>
      </c>
      <c r="H109" s="34">
        <f>SUM(H106:H108)</f>
        <v>0</v>
      </c>
    </row>
    <row r="110" spans="1:8" ht="30" customHeight="1" x14ac:dyDescent="0.25">
      <c r="A110" s="663" t="s">
        <v>437</v>
      </c>
      <c r="B110" s="664"/>
      <c r="C110" s="245" t="s">
        <v>6</v>
      </c>
      <c r="D110" s="246">
        <f>D9+D14+D24+D32+D38+D45+D51+D58+D65+D72+D77+D83+D92+D98+D104+D109</f>
        <v>0</v>
      </c>
      <c r="E110" s="246">
        <f t="shared" ref="E110:H110" si="26">E9+E14+E24+E32+E38+E45+E51+E58+E65+E72+E77+E83+E92+E98+E104+E109</f>
        <v>0</v>
      </c>
      <c r="F110" s="246">
        <f t="shared" si="26"/>
        <v>0</v>
      </c>
      <c r="G110" s="246">
        <f t="shared" si="26"/>
        <v>0</v>
      </c>
      <c r="H110" s="246">
        <f t="shared" si="26"/>
        <v>0</v>
      </c>
    </row>
    <row r="111" spans="1:8" ht="18.75" customHeight="1" x14ac:dyDescent="0.25">
      <c r="A111" s="48">
        <v>17</v>
      </c>
      <c r="B111" s="262" t="s">
        <v>90</v>
      </c>
      <c r="C111" s="37" t="s">
        <v>6</v>
      </c>
      <c r="D111" s="33"/>
      <c r="E111" s="33"/>
      <c r="F111" s="33"/>
      <c r="G111" s="33"/>
      <c r="H111" s="33"/>
    </row>
    <row r="112" spans="1:8" ht="15" customHeight="1" x14ac:dyDescent="0.25">
      <c r="A112" s="247">
        <v>17.100000000000001</v>
      </c>
      <c r="B112" s="3" t="s">
        <v>253</v>
      </c>
      <c r="C112" s="37" t="s">
        <v>6</v>
      </c>
      <c r="D112" s="33"/>
      <c r="E112" s="33"/>
      <c r="F112" s="33"/>
      <c r="G112" s="33"/>
      <c r="H112" s="33">
        <f>SUM(D112:G112)</f>
        <v>0</v>
      </c>
    </row>
    <row r="113" spans="1:10" ht="15" customHeight="1" x14ac:dyDescent="0.25">
      <c r="A113" s="49">
        <v>17.2</v>
      </c>
      <c r="B113" s="3" t="s">
        <v>93</v>
      </c>
      <c r="C113" s="37" t="s">
        <v>6</v>
      </c>
      <c r="D113" s="33"/>
      <c r="E113" s="33"/>
      <c r="F113" s="33"/>
      <c r="G113" s="33"/>
      <c r="H113" s="33">
        <f t="shared" ref="H113:H116" si="27">SUM(D113:G113)</f>
        <v>0</v>
      </c>
    </row>
    <row r="114" spans="1:10" ht="15" customHeight="1" x14ac:dyDescent="0.25">
      <c r="A114" s="49">
        <v>17.3</v>
      </c>
      <c r="B114" s="3" t="s">
        <v>94</v>
      </c>
      <c r="C114" s="37" t="s">
        <v>6</v>
      </c>
      <c r="D114" s="33"/>
      <c r="E114" s="33"/>
      <c r="F114" s="33"/>
      <c r="G114" s="33"/>
      <c r="H114" s="33">
        <f t="shared" si="27"/>
        <v>0</v>
      </c>
    </row>
    <row r="115" spans="1:10" ht="15" customHeight="1" x14ac:dyDescent="0.25">
      <c r="A115" s="49">
        <v>17.399999999999999</v>
      </c>
      <c r="B115" s="3" t="s">
        <v>95</v>
      </c>
      <c r="C115" s="37" t="s">
        <v>6</v>
      </c>
      <c r="D115" s="33"/>
      <c r="E115" s="33"/>
      <c r="F115" s="33"/>
      <c r="G115" s="33"/>
      <c r="H115" s="33">
        <f t="shared" si="27"/>
        <v>0</v>
      </c>
    </row>
    <row r="116" spans="1:10" ht="15" customHeight="1" x14ac:dyDescent="0.25">
      <c r="A116" s="49">
        <v>17.5</v>
      </c>
      <c r="B116" s="3" t="s">
        <v>108</v>
      </c>
      <c r="C116" s="37" t="s">
        <v>6</v>
      </c>
      <c r="D116" s="33"/>
      <c r="E116" s="33"/>
      <c r="F116" s="33"/>
      <c r="G116" s="33"/>
      <c r="H116" s="33">
        <f t="shared" si="27"/>
        <v>0</v>
      </c>
    </row>
    <row r="117" spans="1:10" ht="15" customHeight="1" x14ac:dyDescent="0.25">
      <c r="A117" s="29"/>
      <c r="B117" s="56" t="s">
        <v>86</v>
      </c>
      <c r="C117" s="37" t="s">
        <v>6</v>
      </c>
      <c r="D117" s="34">
        <f>SUM(D112:D116)</f>
        <v>0</v>
      </c>
      <c r="E117" s="34">
        <f t="shared" ref="E117:H117" si="28">SUM(E112:E116)</f>
        <v>0</v>
      </c>
      <c r="F117" s="34">
        <f t="shared" ref="F117" si="29">SUM(F112:F116)</f>
        <v>0</v>
      </c>
      <c r="G117" s="34">
        <f t="shared" si="28"/>
        <v>0</v>
      </c>
      <c r="H117" s="34">
        <f t="shared" si="28"/>
        <v>0</v>
      </c>
    </row>
    <row r="118" spans="1:10" ht="15" customHeight="1" x14ac:dyDescent="0.25">
      <c r="A118" s="48">
        <v>18</v>
      </c>
      <c r="B118" s="262" t="s">
        <v>260</v>
      </c>
      <c r="C118" s="37" t="s">
        <v>6</v>
      </c>
      <c r="D118" s="33"/>
      <c r="E118" s="33"/>
      <c r="F118" s="33"/>
      <c r="G118" s="33"/>
      <c r="H118" s="33"/>
    </row>
    <row r="119" spans="1:10" ht="15" customHeight="1" x14ac:dyDescent="0.25">
      <c r="A119" s="247">
        <v>18.100000000000001</v>
      </c>
      <c r="B119" s="3" t="s">
        <v>261</v>
      </c>
      <c r="C119" s="37" t="s">
        <v>6</v>
      </c>
      <c r="D119" s="33"/>
      <c r="E119" s="33"/>
      <c r="F119" s="33"/>
      <c r="G119" s="33"/>
      <c r="H119" s="33">
        <f>SUM(D119:G119)</f>
        <v>0</v>
      </c>
    </row>
    <row r="120" spans="1:10" ht="15" customHeight="1" x14ac:dyDescent="0.25">
      <c r="A120" s="49">
        <v>18.2</v>
      </c>
      <c r="B120" s="3" t="s">
        <v>108</v>
      </c>
      <c r="C120" s="37" t="s">
        <v>6</v>
      </c>
      <c r="D120" s="33"/>
      <c r="E120" s="33"/>
      <c r="F120" s="33"/>
      <c r="G120" s="33"/>
      <c r="H120" s="33">
        <f t="shared" ref="H120" si="30">SUM(D120:G120)</f>
        <v>0</v>
      </c>
    </row>
    <row r="121" spans="1:10" ht="15" customHeight="1" x14ac:dyDescent="0.25">
      <c r="A121" s="29"/>
      <c r="B121" s="239" t="s">
        <v>86</v>
      </c>
      <c r="C121" s="37" t="s">
        <v>6</v>
      </c>
      <c r="D121" s="34">
        <f>SUM(D119:D120)</f>
        <v>0</v>
      </c>
      <c r="E121" s="34">
        <f>SUM(E119:E120)</f>
        <v>0</v>
      </c>
      <c r="F121" s="34">
        <f>SUM(F119:F120)</f>
        <v>0</v>
      </c>
      <c r="G121" s="34">
        <f>SUM(G119:G120)</f>
        <v>0</v>
      </c>
      <c r="H121" s="34">
        <f>SUM(H119:H120)</f>
        <v>0</v>
      </c>
    </row>
    <row r="122" spans="1:10" ht="26.25" customHeight="1" x14ac:dyDescent="0.25">
      <c r="A122" s="655" t="s">
        <v>141</v>
      </c>
      <c r="B122" s="656"/>
      <c r="C122" s="105" t="s">
        <v>6</v>
      </c>
      <c r="D122" s="244">
        <f>+D110+D117+D121</f>
        <v>0</v>
      </c>
      <c r="E122" s="244">
        <f>+E110+E117+E121</f>
        <v>0</v>
      </c>
      <c r="F122" s="244">
        <f>+F110+F117+F121</f>
        <v>0</v>
      </c>
      <c r="G122" s="244">
        <f>+G110+G117+G121</f>
        <v>0</v>
      </c>
      <c r="H122" s="244">
        <f>+H110+H117+H121</f>
        <v>0</v>
      </c>
    </row>
    <row r="123" spans="1:10" s="1" customFormat="1" ht="21" customHeight="1" x14ac:dyDescent="0.25">
      <c r="A123" s="657" t="s">
        <v>128</v>
      </c>
      <c r="B123" s="658"/>
      <c r="C123" s="41" t="s">
        <v>140</v>
      </c>
      <c r="D123" s="190">
        <f>+'8 - ХЭРЭГЛЭГЧ-СУУРЬ ҮНЭ'!E15</f>
        <v>0</v>
      </c>
      <c r="E123" s="190">
        <f>+'8 - ХЭРЭГЛЭГЧ-СУУРЬ ҮНЭ'!F15</f>
        <v>0</v>
      </c>
      <c r="F123" s="191"/>
      <c r="G123" s="191"/>
      <c r="H123" s="191">
        <f>+D123+E123</f>
        <v>0</v>
      </c>
      <c r="J123" s="65"/>
    </row>
    <row r="124" spans="1:10" s="1" customFormat="1" ht="21" customHeight="1" x14ac:dyDescent="0.25">
      <c r="A124" s="653" t="s">
        <v>148</v>
      </c>
      <c r="B124" s="654"/>
      <c r="C124" s="106" t="s">
        <v>129</v>
      </c>
      <c r="D124" s="192" t="e">
        <f>D122/D123</f>
        <v>#DIV/0!</v>
      </c>
      <c r="E124" s="192" t="e">
        <f t="shared" ref="E124:H124" si="31">E122/E123</f>
        <v>#DIV/0!</v>
      </c>
      <c r="F124" s="192" t="e">
        <f t="shared" ref="F124" si="32">F122/F123</f>
        <v>#DIV/0!</v>
      </c>
      <c r="G124" s="192" t="e">
        <f t="shared" si="31"/>
        <v>#DIV/0!</v>
      </c>
      <c r="H124" s="192" t="e">
        <f t="shared" si="31"/>
        <v>#DIV/0!</v>
      </c>
    </row>
    <row r="125" spans="1:10" ht="21.75" customHeight="1" x14ac:dyDescent="0.25">
      <c r="B125" s="39"/>
      <c r="C125" s="39"/>
      <c r="D125" s="40"/>
      <c r="E125" s="40"/>
      <c r="F125" s="40"/>
      <c r="G125" s="40"/>
      <c r="H125" s="40"/>
    </row>
    <row r="126" spans="1:10" ht="13.5" customHeight="1" x14ac:dyDescent="0.25">
      <c r="B126" s="36" t="s">
        <v>18</v>
      </c>
      <c r="C126" s="36"/>
      <c r="H126" s="25"/>
    </row>
    <row r="127" spans="1:10" ht="24.75" customHeight="1" x14ac:dyDescent="0.25">
      <c r="B127" s="36" t="s">
        <v>111</v>
      </c>
      <c r="C127" s="36"/>
      <c r="H127" s="25"/>
    </row>
    <row r="128" spans="1:10" ht="24.75" customHeight="1" x14ac:dyDescent="0.25">
      <c r="B128" s="36" t="s">
        <v>112</v>
      </c>
      <c r="C128" s="36"/>
      <c r="H128" s="25"/>
    </row>
    <row r="129" spans="2:8" ht="24.75" customHeight="1" x14ac:dyDescent="0.25">
      <c r="B129" s="36" t="s">
        <v>113</v>
      </c>
      <c r="C129" s="36"/>
      <c r="H129" s="25"/>
    </row>
  </sheetData>
  <mergeCells count="14">
    <mergeCell ref="D3:H3"/>
    <mergeCell ref="B2:H2"/>
    <mergeCell ref="C3:C5"/>
    <mergeCell ref="A124:B124"/>
    <mergeCell ref="A122:B122"/>
    <mergeCell ref="A123:B123"/>
    <mergeCell ref="A3:A5"/>
    <mergeCell ref="B3:B5"/>
    <mergeCell ref="D4:E4"/>
    <mergeCell ref="G4:G5"/>
    <mergeCell ref="H4:H5"/>
    <mergeCell ref="A110:B110"/>
    <mergeCell ref="F4:F5"/>
    <mergeCell ref="E8:G8"/>
  </mergeCells>
  <printOptions horizontalCentered="1"/>
  <pageMargins left="0.70866141732283472" right="0.19685039370078741" top="0.51181102362204722" bottom="0.23622047244094491" header="0.31496062992125984" footer="0.31496062992125984"/>
  <pageSetup paperSize="9" scale="72" orientation="portrait" r:id="rId1"/>
  <rowBreaks count="2" manualBreakCount="2">
    <brk id="65" max="7" man="1"/>
    <brk id="12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0"/>
  <sheetViews>
    <sheetView zoomScale="80" zoomScaleNormal="80" workbookViewId="0">
      <pane xSplit="3" ySplit="4" topLeftCell="D23" activePane="bottomRight" state="frozen"/>
      <selection pane="topRight" activeCell="D1" sqref="D1"/>
      <selection pane="bottomLeft" activeCell="A5" sqref="A5"/>
      <selection pane="bottomRight" activeCell="D27" sqref="D27:D29"/>
    </sheetView>
  </sheetViews>
  <sheetFormatPr defaultRowHeight="20.25" customHeight="1" x14ac:dyDescent="0.25"/>
  <cols>
    <col min="1" max="1" width="4.7109375" style="23" customWidth="1"/>
    <col min="2" max="2" width="11.140625" style="23" customWidth="1"/>
    <col min="3" max="3" width="37.5703125" style="23" customWidth="1"/>
    <col min="4" max="4" width="10.28515625" style="23" customWidth="1"/>
    <col min="5" max="8" width="13.140625" style="23" customWidth="1"/>
    <col min="9" max="16384" width="9.140625" style="23"/>
  </cols>
  <sheetData>
    <row r="1" spans="1:8" s="140" customFormat="1" ht="44.25" customHeight="1" x14ac:dyDescent="0.25">
      <c r="A1" s="368"/>
      <c r="B1" s="369"/>
      <c r="C1" s="369"/>
      <c r="F1" s="141"/>
      <c r="H1" s="148" t="s">
        <v>124</v>
      </c>
    </row>
    <row r="2" spans="1:8" ht="40.5" customHeight="1" x14ac:dyDescent="0.25">
      <c r="A2" s="372" t="s">
        <v>144</v>
      </c>
      <c r="B2" s="669" t="s">
        <v>460</v>
      </c>
      <c r="C2" s="669"/>
      <c r="D2" s="669"/>
      <c r="E2" s="669"/>
      <c r="F2" s="669"/>
      <c r="G2" s="669"/>
      <c r="H2" s="669"/>
    </row>
    <row r="3" spans="1:8" s="100" customFormat="1" ht="23.25" customHeight="1" x14ac:dyDescent="0.25">
      <c r="A3" s="670" t="s">
        <v>0</v>
      </c>
      <c r="B3" s="670" t="s">
        <v>58</v>
      </c>
      <c r="C3" s="670"/>
      <c r="D3" s="660" t="s">
        <v>4</v>
      </c>
      <c r="E3" s="671" t="s">
        <v>505</v>
      </c>
      <c r="F3" s="671"/>
      <c r="G3" s="672" t="s">
        <v>506</v>
      </c>
      <c r="H3" s="672"/>
    </row>
    <row r="4" spans="1:8" s="100" customFormat="1" ht="30.75" customHeight="1" x14ac:dyDescent="0.25">
      <c r="A4" s="670"/>
      <c r="B4" s="670"/>
      <c r="C4" s="670"/>
      <c r="D4" s="660"/>
      <c r="E4" s="510" t="s">
        <v>9</v>
      </c>
      <c r="F4" s="510" t="s">
        <v>17</v>
      </c>
      <c r="G4" s="511" t="s">
        <v>9</v>
      </c>
      <c r="H4" s="511" t="s">
        <v>17</v>
      </c>
    </row>
    <row r="5" spans="1:8" ht="33.75" customHeight="1" x14ac:dyDescent="0.25">
      <c r="A5" s="668">
        <v>1</v>
      </c>
      <c r="B5" s="673" t="s">
        <v>117</v>
      </c>
      <c r="C5" s="673"/>
      <c r="D5" s="104" t="s">
        <v>22</v>
      </c>
      <c r="E5" s="370">
        <f>E10+E14</f>
        <v>0</v>
      </c>
      <c r="F5" s="370">
        <f>F10+F14</f>
        <v>0</v>
      </c>
      <c r="G5" s="370">
        <f>G10+G14</f>
        <v>0</v>
      </c>
      <c r="H5" s="370">
        <f>H10+H14</f>
        <v>0</v>
      </c>
    </row>
    <row r="6" spans="1:8" ht="25.5" customHeight="1" x14ac:dyDescent="0.25">
      <c r="A6" s="668"/>
      <c r="B6" s="668" t="s">
        <v>62</v>
      </c>
      <c r="C6" s="470" t="s">
        <v>401</v>
      </c>
      <c r="D6" s="349" t="s">
        <v>22</v>
      </c>
      <c r="E6" s="471"/>
      <c r="F6" s="472"/>
      <c r="G6" s="471"/>
      <c r="H6" s="472"/>
    </row>
    <row r="7" spans="1:8" ht="25.5" customHeight="1" x14ac:dyDescent="0.25">
      <c r="A7" s="668"/>
      <c r="B7" s="668"/>
      <c r="C7" s="470" t="s">
        <v>461</v>
      </c>
      <c r="D7" s="349" t="s">
        <v>22</v>
      </c>
      <c r="E7" s="471"/>
      <c r="F7" s="472"/>
      <c r="G7" s="471"/>
      <c r="H7" s="472"/>
    </row>
    <row r="8" spans="1:8" ht="25.5" customHeight="1" x14ac:dyDescent="0.25">
      <c r="A8" s="668"/>
      <c r="B8" s="668"/>
      <c r="C8" s="470" t="s">
        <v>462</v>
      </c>
      <c r="D8" s="349" t="s">
        <v>22</v>
      </c>
      <c r="E8" s="471"/>
      <c r="F8" s="472"/>
      <c r="G8" s="471"/>
      <c r="H8" s="472"/>
    </row>
    <row r="9" spans="1:8" ht="25.5" customHeight="1" x14ac:dyDescent="0.25">
      <c r="A9" s="668"/>
      <c r="B9" s="668"/>
      <c r="C9" s="470" t="s">
        <v>463</v>
      </c>
      <c r="D9" s="349" t="s">
        <v>22</v>
      </c>
      <c r="E9" s="471"/>
      <c r="F9" s="472"/>
      <c r="G9" s="471"/>
      <c r="H9" s="472"/>
    </row>
    <row r="10" spans="1:8" ht="25.5" customHeight="1" x14ac:dyDescent="0.25">
      <c r="A10" s="668"/>
      <c r="B10" s="668"/>
      <c r="C10" s="115" t="s">
        <v>125</v>
      </c>
      <c r="D10" s="171" t="s">
        <v>22</v>
      </c>
      <c r="E10" s="115">
        <f>SUM(E6:E9)</f>
        <v>0</v>
      </c>
      <c r="F10" s="115">
        <f>SUM(F6:F9)</f>
        <v>0</v>
      </c>
      <c r="G10" s="115">
        <f>SUM(G6:G9)</f>
        <v>0</v>
      </c>
      <c r="H10" s="115">
        <f>SUM(H6:H9)</f>
        <v>0</v>
      </c>
    </row>
    <row r="11" spans="1:8" ht="25.5" customHeight="1" x14ac:dyDescent="0.25">
      <c r="A11" s="668"/>
      <c r="B11" s="668" t="s">
        <v>61</v>
      </c>
      <c r="C11" s="473" t="s">
        <v>120</v>
      </c>
      <c r="D11" s="472" t="s">
        <v>114</v>
      </c>
      <c r="E11" s="471"/>
      <c r="F11" s="472"/>
      <c r="G11" s="500"/>
      <c r="H11" s="472">
        <f>+G11</f>
        <v>0</v>
      </c>
    </row>
    <row r="12" spans="1:8" ht="25.5" customHeight="1" x14ac:dyDescent="0.25">
      <c r="A12" s="668"/>
      <c r="B12" s="668"/>
      <c r="C12" s="473" t="s">
        <v>121</v>
      </c>
      <c r="D12" s="472" t="s">
        <v>114</v>
      </c>
      <c r="E12" s="471"/>
      <c r="F12" s="472"/>
      <c r="G12" s="471"/>
      <c r="H12" s="472"/>
    </row>
    <row r="13" spans="1:8" ht="25.5" customHeight="1" x14ac:dyDescent="0.25">
      <c r="A13" s="668"/>
      <c r="B13" s="668"/>
      <c r="C13" s="473" t="s">
        <v>464</v>
      </c>
      <c r="D13" s="472" t="s">
        <v>114</v>
      </c>
      <c r="E13" s="471"/>
      <c r="F13" s="472"/>
      <c r="G13" s="471"/>
      <c r="H13" s="472"/>
    </row>
    <row r="14" spans="1:8" ht="25.5" customHeight="1" x14ac:dyDescent="0.25">
      <c r="A14" s="668"/>
      <c r="B14" s="668"/>
      <c r="C14" s="115" t="s">
        <v>126</v>
      </c>
      <c r="D14" s="115" t="s">
        <v>114</v>
      </c>
      <c r="E14" s="115">
        <f>SUM(E11:E13)</f>
        <v>0</v>
      </c>
      <c r="F14" s="115">
        <f>SUM(F11:F13)</f>
        <v>0</v>
      </c>
      <c r="G14" s="115">
        <f>SUM(G11:G13)</f>
        <v>0</v>
      </c>
      <c r="H14" s="115">
        <f>SUM(H11:H13)</f>
        <v>0</v>
      </c>
    </row>
    <row r="15" spans="1:8" ht="33.75" customHeight="1" x14ac:dyDescent="0.25">
      <c r="A15" s="668">
        <v>2</v>
      </c>
      <c r="B15" s="674" t="s">
        <v>123</v>
      </c>
      <c r="C15" s="674"/>
      <c r="D15" s="108" t="s">
        <v>147</v>
      </c>
      <c r="E15" s="109">
        <f>E20+E24</f>
        <v>0</v>
      </c>
      <c r="F15" s="109">
        <f>F20+F24</f>
        <v>0</v>
      </c>
      <c r="G15" s="109">
        <f>G20+G24</f>
        <v>0</v>
      </c>
      <c r="H15" s="109">
        <f>H20+H24</f>
        <v>0</v>
      </c>
    </row>
    <row r="16" spans="1:8" ht="25.5" customHeight="1" x14ac:dyDescent="0.25">
      <c r="A16" s="668"/>
      <c r="B16" s="668" t="s">
        <v>62</v>
      </c>
      <c r="C16" s="470" t="s">
        <v>401</v>
      </c>
      <c r="D16" s="451" t="s">
        <v>118</v>
      </c>
      <c r="E16" s="474">
        <f>'Тухайн оны-орлого сар'!Q7</f>
        <v>0</v>
      </c>
      <c r="F16" s="474">
        <f>'Тухайн оны-орлого сар'!Q17</f>
        <v>0</v>
      </c>
      <c r="G16" s="474">
        <f>'Дараа оны- орлого сар'!Q7</f>
        <v>0</v>
      </c>
      <c r="H16" s="474">
        <f>'Дараа оны- орлого сар'!Q17</f>
        <v>0</v>
      </c>
    </row>
    <row r="17" spans="1:8" ht="25.5" customHeight="1" x14ac:dyDescent="0.25">
      <c r="A17" s="668"/>
      <c r="B17" s="668"/>
      <c r="C17" s="470" t="s">
        <v>461</v>
      </c>
      <c r="D17" s="461" t="s">
        <v>122</v>
      </c>
      <c r="E17" s="474">
        <f>SUM('Тухайн оны-орлого сар'!Q8:Q10)</f>
        <v>0</v>
      </c>
      <c r="F17" s="474">
        <f>SUM('Тухайн оны-орлого сар'!Q18:Q20)</f>
        <v>0</v>
      </c>
      <c r="G17" s="474">
        <f>SUM('Дараа оны- орлого сар'!Q8:Q10)</f>
        <v>0</v>
      </c>
      <c r="H17" s="474">
        <f>SUM('Дараа оны- орлого сар'!Q18:Q20)</f>
        <v>0</v>
      </c>
    </row>
    <row r="18" spans="1:8" ht="25.5" customHeight="1" x14ac:dyDescent="0.25">
      <c r="A18" s="668"/>
      <c r="B18" s="668"/>
      <c r="C18" s="470" t="s">
        <v>462</v>
      </c>
      <c r="D18" s="461" t="s">
        <v>122</v>
      </c>
      <c r="E18" s="474"/>
      <c r="F18" s="474"/>
      <c r="G18" s="474"/>
      <c r="H18" s="474"/>
    </row>
    <row r="19" spans="1:8" ht="25.5" customHeight="1" x14ac:dyDescent="0.25">
      <c r="A19" s="668"/>
      <c r="B19" s="668"/>
      <c r="C19" s="470" t="s">
        <v>463</v>
      </c>
      <c r="D19" s="451" t="s">
        <v>118</v>
      </c>
      <c r="E19" s="474">
        <f>'Тухайн оны-орлого сар'!Q11</f>
        <v>0</v>
      </c>
      <c r="F19" s="474">
        <f>'Тухайн оны-орлого сар'!Q21</f>
        <v>0</v>
      </c>
      <c r="G19" s="474">
        <f>'Дараа оны- орлого сар'!Q11</f>
        <v>0</v>
      </c>
      <c r="H19" s="474">
        <f>'Дараа оны- орлого сар'!Q21</f>
        <v>0</v>
      </c>
    </row>
    <row r="20" spans="1:8" ht="25.5" customHeight="1" x14ac:dyDescent="0.25">
      <c r="A20" s="668"/>
      <c r="B20" s="668"/>
      <c r="C20" s="115" t="s">
        <v>125</v>
      </c>
      <c r="D20" s="38" t="s">
        <v>122</v>
      </c>
      <c r="E20" s="475">
        <f>SUM(E16:E19)</f>
        <v>0</v>
      </c>
      <c r="F20" s="475">
        <f>SUM(F16:F19)</f>
        <v>0</v>
      </c>
      <c r="G20" s="475">
        <f>SUM(G16:G19)</f>
        <v>0</v>
      </c>
      <c r="H20" s="475">
        <f>SUM(H16:H19)</f>
        <v>0</v>
      </c>
    </row>
    <row r="21" spans="1:8" ht="25.5" customHeight="1" x14ac:dyDescent="0.25">
      <c r="A21" s="668"/>
      <c r="B21" s="668" t="s">
        <v>61</v>
      </c>
      <c r="C21" s="473" t="s">
        <v>120</v>
      </c>
      <c r="D21" s="451" t="s">
        <v>122</v>
      </c>
      <c r="E21" s="474">
        <f>'Тухайн оны-орлого сар'!Q12</f>
        <v>0</v>
      </c>
      <c r="F21" s="474">
        <f>'Тухайн оны-орлого сар'!Q22</f>
        <v>0</v>
      </c>
      <c r="G21" s="474">
        <f>'Дараа оны- орлого сар'!Q12</f>
        <v>0</v>
      </c>
      <c r="H21" s="474">
        <f>'Дараа оны- орлого сар'!Q22</f>
        <v>0</v>
      </c>
    </row>
    <row r="22" spans="1:8" ht="25.5" customHeight="1" x14ac:dyDescent="0.25">
      <c r="A22" s="668"/>
      <c r="B22" s="668"/>
      <c r="C22" s="473" t="s">
        <v>121</v>
      </c>
      <c r="D22" s="451" t="s">
        <v>122</v>
      </c>
      <c r="E22" s="474">
        <f>'Тухайн оны-орлого сар'!Q13</f>
        <v>0</v>
      </c>
      <c r="F22" s="474">
        <f>'Тухайн оны-орлого сар'!Q23</f>
        <v>0</v>
      </c>
      <c r="G22" s="474">
        <f>'Дараа оны- орлого сар'!Q13</f>
        <v>0</v>
      </c>
      <c r="H22" s="474">
        <f>'Дараа оны- орлого сар'!Q23</f>
        <v>0</v>
      </c>
    </row>
    <row r="23" spans="1:8" ht="25.5" customHeight="1" x14ac:dyDescent="0.25">
      <c r="A23" s="668"/>
      <c r="B23" s="668"/>
      <c r="C23" s="473" t="s">
        <v>464</v>
      </c>
      <c r="D23" s="451" t="s">
        <v>122</v>
      </c>
      <c r="E23" s="474">
        <f>'Тухайн оны-орлого сар'!Q14+'Тухайн оны-орлого сар'!Q15</f>
        <v>0</v>
      </c>
      <c r="F23" s="474">
        <f>'Тухайн оны-орлого сар'!Q24</f>
        <v>0</v>
      </c>
      <c r="G23" s="474">
        <f>'Дараа оны- орлого сар'!Q14+'Дараа оны- орлого сар'!Q15</f>
        <v>0</v>
      </c>
      <c r="H23" s="474">
        <f>+'Дараа оны- орлого сар'!Q24</f>
        <v>0</v>
      </c>
    </row>
    <row r="24" spans="1:8" ht="25.5" customHeight="1" x14ac:dyDescent="0.25">
      <c r="A24" s="668"/>
      <c r="B24" s="668"/>
      <c r="C24" s="115" t="s">
        <v>126</v>
      </c>
      <c r="D24" s="38" t="s">
        <v>118</v>
      </c>
      <c r="E24" s="475">
        <f>SUM(E21:E23)</f>
        <v>0</v>
      </c>
      <c r="F24" s="475">
        <f>SUM(F21:F23)</f>
        <v>0</v>
      </c>
      <c r="G24" s="475">
        <f>SUM(G21:G23)</f>
        <v>0</v>
      </c>
      <c r="H24" s="475">
        <f>SUM(H21:H23)</f>
        <v>0</v>
      </c>
    </row>
    <row r="25" spans="1:8" ht="25.5" customHeight="1" x14ac:dyDescent="0.25"/>
    <row r="26" spans="1:8" s="101" customFormat="1" ht="39.75" customHeight="1" x14ac:dyDescent="0.25">
      <c r="B26" s="64" t="s">
        <v>483</v>
      </c>
      <c r="C26" s="132" t="s">
        <v>176</v>
      </c>
      <c r="D26" s="452" t="s">
        <v>172</v>
      </c>
      <c r="E26" s="116" t="s">
        <v>175</v>
      </c>
      <c r="F26" s="116" t="s">
        <v>459</v>
      </c>
      <c r="G26" s="39"/>
      <c r="H26" s="39"/>
    </row>
    <row r="27" spans="1:8" ht="27.75" customHeight="1" x14ac:dyDescent="0.25">
      <c r="B27" s="64"/>
      <c r="C27" s="462"/>
      <c r="D27" s="139"/>
      <c r="E27" s="477">
        <f>+C27*D27/1000</f>
        <v>0</v>
      </c>
      <c r="F27" s="462">
        <f>+E27*12</f>
        <v>0</v>
      </c>
      <c r="G27" s="463"/>
      <c r="H27" s="464"/>
    </row>
    <row r="28" spans="1:8" ht="27.75" customHeight="1" x14ac:dyDescent="0.25">
      <c r="B28" s="64"/>
      <c r="C28" s="462"/>
      <c r="D28" s="139"/>
      <c r="E28" s="477">
        <f t="shared" ref="E28:E29" si="0">+C28*D28/1000</f>
        <v>0</v>
      </c>
      <c r="F28" s="462">
        <f t="shared" ref="F28:F29" si="1">+E28*12</f>
        <v>0</v>
      </c>
      <c r="G28" s="463"/>
      <c r="H28" s="464"/>
    </row>
    <row r="29" spans="1:8" ht="25.5" customHeight="1" x14ac:dyDescent="0.25">
      <c r="B29" s="64"/>
      <c r="C29" s="476"/>
      <c r="D29" s="68"/>
      <c r="E29" s="477">
        <f t="shared" si="0"/>
        <v>0</v>
      </c>
      <c r="F29" s="462">
        <f t="shared" si="1"/>
        <v>0</v>
      </c>
      <c r="G29" s="465"/>
      <c r="H29" s="465"/>
    </row>
    <row r="30" spans="1:8" ht="48" customHeight="1" x14ac:dyDescent="0.25">
      <c r="B30" s="466"/>
      <c r="C30" s="466"/>
      <c r="D30" s="467"/>
      <c r="E30" s="463"/>
      <c r="F30" s="468"/>
      <c r="G30" s="465"/>
      <c r="H30" s="465"/>
    </row>
    <row r="31" spans="1:8" ht="25.5" customHeight="1" x14ac:dyDescent="0.25">
      <c r="C31" s="24" t="s">
        <v>115</v>
      </c>
    </row>
    <row r="32" spans="1:8" ht="25.5" customHeight="1" x14ac:dyDescent="0.25">
      <c r="C32" s="469" t="s">
        <v>146</v>
      </c>
    </row>
    <row r="33" spans="1:8" ht="25.5" customHeight="1" x14ac:dyDescent="0.25">
      <c r="C33" s="469" t="s">
        <v>116</v>
      </c>
    </row>
    <row r="34" spans="1:8" ht="25.5" customHeight="1" x14ac:dyDescent="0.25">
      <c r="C34" s="469" t="s">
        <v>2</v>
      </c>
    </row>
    <row r="35" spans="1:8" ht="25.5" customHeight="1" x14ac:dyDescent="0.25"/>
    <row r="36" spans="1:8" ht="25.5" customHeight="1" x14ac:dyDescent="0.25"/>
    <row r="44" spans="1:8" ht="34.5" customHeight="1" x14ac:dyDescent="0.25"/>
    <row r="45" spans="1:8" s="110" customFormat="1" ht="25.5" customHeight="1" x14ac:dyDescent="0.25">
      <c r="A45" s="23"/>
      <c r="B45" s="23"/>
      <c r="C45" s="23"/>
      <c r="D45" s="23"/>
      <c r="E45" s="23"/>
      <c r="F45" s="23"/>
      <c r="G45" s="23"/>
      <c r="H45" s="23"/>
    </row>
    <row r="47" spans="1:8" ht="21.75" customHeight="1" x14ac:dyDescent="0.25"/>
    <row r="48" spans="1:8" ht="21.75" customHeight="1" x14ac:dyDescent="0.25"/>
    <row r="49" ht="21.75" customHeight="1" x14ac:dyDescent="0.25"/>
    <row r="50" ht="21.75" customHeight="1" x14ac:dyDescent="0.25"/>
  </sheetData>
  <mergeCells count="14">
    <mergeCell ref="B21:B24"/>
    <mergeCell ref="B2:H2"/>
    <mergeCell ref="A3:A4"/>
    <mergeCell ref="B3:C4"/>
    <mergeCell ref="D3:D4"/>
    <mergeCell ref="E3:F3"/>
    <mergeCell ref="G3:H3"/>
    <mergeCell ref="B5:C5"/>
    <mergeCell ref="A5:A14"/>
    <mergeCell ref="B6:B10"/>
    <mergeCell ref="B11:B14"/>
    <mergeCell ref="A15:A24"/>
    <mergeCell ref="B15:C15"/>
    <mergeCell ref="B16:B20"/>
  </mergeCells>
  <printOptions horizontalCentered="1" verticalCentered="1"/>
  <pageMargins left="0.7" right="0.2" top="0.25" bottom="0.25" header="0.3" footer="0.3"/>
  <pageSetup paperSize="9" scale="88"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6"/>
  <sheetViews>
    <sheetView zoomScale="80" zoomScaleNormal="80" workbookViewId="0">
      <selection activeCell="D4" sqref="D4:D18"/>
    </sheetView>
  </sheetViews>
  <sheetFormatPr defaultRowHeight="12.75" x14ac:dyDescent="0.25"/>
  <cols>
    <col min="1" max="1" width="5.5703125" style="23" customWidth="1"/>
    <col min="2" max="2" width="21.42578125" style="23" customWidth="1"/>
    <col min="3" max="3" width="10.7109375" style="23" customWidth="1"/>
    <col min="4" max="4" width="10.140625" style="23" customWidth="1"/>
    <col min="5" max="6" width="16.7109375" style="23" customWidth="1"/>
    <col min="7" max="16384" width="9.140625" style="23"/>
  </cols>
  <sheetData>
    <row r="1" spans="1:6" s="140" customFormat="1" ht="22.5" customHeight="1" x14ac:dyDescent="0.25">
      <c r="F1" s="141" t="s">
        <v>135</v>
      </c>
    </row>
    <row r="2" spans="1:6" ht="56.25" customHeight="1" x14ac:dyDescent="0.25">
      <c r="A2" s="371" t="s">
        <v>145</v>
      </c>
      <c r="B2" s="675" t="s">
        <v>393</v>
      </c>
      <c r="C2" s="675"/>
      <c r="D2" s="675"/>
      <c r="E2" s="675"/>
      <c r="F2" s="675"/>
    </row>
    <row r="3" spans="1:6" s="100" customFormat="1" ht="42" customHeight="1" x14ac:dyDescent="0.25">
      <c r="A3" s="133" t="s">
        <v>0</v>
      </c>
      <c r="B3" s="138" t="s">
        <v>143</v>
      </c>
      <c r="C3" s="138" t="s">
        <v>142</v>
      </c>
      <c r="D3" s="133" t="s">
        <v>172</v>
      </c>
      <c r="E3" s="138" t="s">
        <v>175</v>
      </c>
      <c r="F3" s="138" t="s">
        <v>400</v>
      </c>
    </row>
    <row r="4" spans="1:6" ht="25.5" customHeight="1" x14ac:dyDescent="0.25">
      <c r="A4" s="68">
        <v>1</v>
      </c>
      <c r="B4" s="64">
        <v>15</v>
      </c>
      <c r="C4" s="266"/>
      <c r="D4" s="135"/>
      <c r="E4" s="35">
        <f>+C4*D4/1000</f>
        <v>0</v>
      </c>
      <c r="F4" s="35">
        <f>+E4*12</f>
        <v>0</v>
      </c>
    </row>
    <row r="5" spans="1:6" ht="25.5" customHeight="1" x14ac:dyDescent="0.25">
      <c r="A5" s="68">
        <f>+A4+1</f>
        <v>2</v>
      </c>
      <c r="B5" s="64">
        <f>+B4+5</f>
        <v>20</v>
      </c>
      <c r="C5" s="266"/>
      <c r="D5" s="135"/>
      <c r="E5" s="35">
        <f t="shared" ref="E5:E18" si="0">+C5*D5/1000</f>
        <v>0</v>
      </c>
      <c r="F5" s="35">
        <f t="shared" ref="F5:F18" si="1">+E5*12</f>
        <v>0</v>
      </c>
    </row>
    <row r="6" spans="1:6" ht="25.5" customHeight="1" x14ac:dyDescent="0.25">
      <c r="A6" s="68">
        <f t="shared" ref="A6:A18" si="2">+A5+1</f>
        <v>3</v>
      </c>
      <c r="B6" s="64">
        <v>25</v>
      </c>
      <c r="C6" s="266"/>
      <c r="D6" s="135"/>
      <c r="E6" s="35">
        <f t="shared" si="0"/>
        <v>0</v>
      </c>
      <c r="F6" s="35">
        <f t="shared" si="1"/>
        <v>0</v>
      </c>
    </row>
    <row r="7" spans="1:6" ht="25.5" customHeight="1" x14ac:dyDescent="0.25">
      <c r="A7" s="68">
        <f t="shared" si="2"/>
        <v>4</v>
      </c>
      <c r="B7" s="64">
        <v>32</v>
      </c>
      <c r="C7" s="266"/>
      <c r="D7" s="135"/>
      <c r="E7" s="35">
        <f t="shared" si="0"/>
        <v>0</v>
      </c>
      <c r="F7" s="35">
        <f t="shared" si="1"/>
        <v>0</v>
      </c>
    </row>
    <row r="8" spans="1:6" ht="25.5" customHeight="1" x14ac:dyDescent="0.25">
      <c r="A8" s="68">
        <f t="shared" si="2"/>
        <v>5</v>
      </c>
      <c r="B8" s="64">
        <v>40</v>
      </c>
      <c r="C8" s="266"/>
      <c r="D8" s="135"/>
      <c r="E8" s="35">
        <f t="shared" si="0"/>
        <v>0</v>
      </c>
      <c r="F8" s="35">
        <f t="shared" si="1"/>
        <v>0</v>
      </c>
    </row>
    <row r="9" spans="1:6" ht="25.5" customHeight="1" x14ac:dyDescent="0.25">
      <c r="A9" s="68">
        <f t="shared" si="2"/>
        <v>6</v>
      </c>
      <c r="B9" s="64">
        <v>50</v>
      </c>
      <c r="C9" s="266"/>
      <c r="D9" s="135"/>
      <c r="E9" s="35">
        <f t="shared" si="0"/>
        <v>0</v>
      </c>
      <c r="F9" s="35">
        <f t="shared" si="1"/>
        <v>0</v>
      </c>
    </row>
    <row r="10" spans="1:6" ht="25.5" customHeight="1" x14ac:dyDescent="0.25">
      <c r="A10" s="68">
        <f t="shared" si="2"/>
        <v>7</v>
      </c>
      <c r="B10" s="64">
        <v>65</v>
      </c>
      <c r="C10" s="156"/>
      <c r="D10" s="135"/>
      <c r="E10" s="35">
        <f t="shared" si="0"/>
        <v>0</v>
      </c>
      <c r="F10" s="35">
        <f t="shared" si="1"/>
        <v>0</v>
      </c>
    </row>
    <row r="11" spans="1:6" ht="25.5" customHeight="1" x14ac:dyDescent="0.25">
      <c r="A11" s="68">
        <f t="shared" si="2"/>
        <v>8</v>
      </c>
      <c r="B11" s="64">
        <v>80</v>
      </c>
      <c r="C11" s="156"/>
      <c r="D11" s="135"/>
      <c r="E11" s="35">
        <f t="shared" si="0"/>
        <v>0</v>
      </c>
      <c r="F11" s="35">
        <f t="shared" si="1"/>
        <v>0</v>
      </c>
    </row>
    <row r="12" spans="1:6" ht="25.5" customHeight="1" x14ac:dyDescent="0.25">
      <c r="A12" s="68">
        <f t="shared" si="2"/>
        <v>9</v>
      </c>
      <c r="B12" s="64">
        <v>100</v>
      </c>
      <c r="C12" s="156"/>
      <c r="D12" s="135"/>
      <c r="E12" s="35">
        <f t="shared" si="0"/>
        <v>0</v>
      </c>
      <c r="F12" s="35">
        <f t="shared" si="1"/>
        <v>0</v>
      </c>
    </row>
    <row r="13" spans="1:6" ht="25.5" customHeight="1" x14ac:dyDescent="0.25">
      <c r="A13" s="68">
        <f t="shared" si="2"/>
        <v>10</v>
      </c>
      <c r="B13" s="64">
        <v>125</v>
      </c>
      <c r="C13" s="156"/>
      <c r="D13" s="135"/>
      <c r="E13" s="35">
        <f t="shared" si="0"/>
        <v>0</v>
      </c>
      <c r="F13" s="35">
        <f t="shared" si="1"/>
        <v>0</v>
      </c>
    </row>
    <row r="14" spans="1:6" ht="25.5" customHeight="1" x14ac:dyDescent="0.25">
      <c r="A14" s="68">
        <f t="shared" si="2"/>
        <v>11</v>
      </c>
      <c r="B14" s="64">
        <v>150</v>
      </c>
      <c r="C14" s="156"/>
      <c r="D14" s="135"/>
      <c r="E14" s="35">
        <f t="shared" si="0"/>
        <v>0</v>
      </c>
      <c r="F14" s="35">
        <f t="shared" si="1"/>
        <v>0</v>
      </c>
    </row>
    <row r="15" spans="1:6" ht="25.5" customHeight="1" x14ac:dyDescent="0.25">
      <c r="A15" s="68">
        <f t="shared" si="2"/>
        <v>12</v>
      </c>
      <c r="B15" s="64">
        <v>200</v>
      </c>
      <c r="C15" s="156"/>
      <c r="D15" s="135"/>
      <c r="E15" s="35">
        <f t="shared" si="0"/>
        <v>0</v>
      </c>
      <c r="F15" s="35">
        <f t="shared" si="1"/>
        <v>0</v>
      </c>
    </row>
    <row r="16" spans="1:6" ht="25.5" customHeight="1" x14ac:dyDescent="0.25">
      <c r="A16" s="68">
        <f t="shared" si="2"/>
        <v>13</v>
      </c>
      <c r="B16" s="64">
        <v>250</v>
      </c>
      <c r="C16" s="156"/>
      <c r="D16" s="135"/>
      <c r="E16" s="35">
        <f t="shared" si="0"/>
        <v>0</v>
      </c>
      <c r="F16" s="35">
        <f t="shared" si="1"/>
        <v>0</v>
      </c>
    </row>
    <row r="17" spans="1:6" ht="25.5" customHeight="1" x14ac:dyDescent="0.25">
      <c r="A17" s="68">
        <f t="shared" si="2"/>
        <v>14</v>
      </c>
      <c r="B17" s="64">
        <v>300</v>
      </c>
      <c r="C17" s="156"/>
      <c r="D17" s="135"/>
      <c r="E17" s="35">
        <f t="shared" si="0"/>
        <v>0</v>
      </c>
      <c r="F17" s="35">
        <f t="shared" si="1"/>
        <v>0</v>
      </c>
    </row>
    <row r="18" spans="1:6" ht="25.5" customHeight="1" x14ac:dyDescent="0.25">
      <c r="A18" s="68">
        <f t="shared" si="2"/>
        <v>15</v>
      </c>
      <c r="B18" s="134" t="s">
        <v>173</v>
      </c>
      <c r="C18" s="156"/>
      <c r="D18" s="135"/>
      <c r="E18" s="35">
        <f t="shared" si="0"/>
        <v>0</v>
      </c>
      <c r="F18" s="35">
        <f t="shared" si="1"/>
        <v>0</v>
      </c>
    </row>
    <row r="19" spans="1:6" ht="25.5" customHeight="1" x14ac:dyDescent="0.25">
      <c r="A19" s="625" t="s">
        <v>174</v>
      </c>
      <c r="B19" s="625"/>
      <c r="C19" s="243">
        <f>SUM(C4:C18)</f>
        <v>0</v>
      </c>
      <c r="D19" s="136"/>
      <c r="E19" s="137">
        <f>SUM(E4:E18)</f>
        <v>0</v>
      </c>
      <c r="F19" s="137">
        <f>SUM(F4:F18)</f>
        <v>0</v>
      </c>
    </row>
    <row r="20" spans="1:6" s="101" customFormat="1" ht="17.25" customHeight="1" x14ac:dyDescent="0.25"/>
    <row r="21" spans="1:6" ht="25.5" customHeight="1" x14ac:dyDescent="0.25">
      <c r="B21" s="24" t="s">
        <v>115</v>
      </c>
      <c r="C21" s="24"/>
    </row>
    <row r="22" spans="1:6" ht="25.5" customHeight="1" x14ac:dyDescent="0.25">
      <c r="B22" s="22"/>
      <c r="C22" s="102" t="s">
        <v>146</v>
      </c>
    </row>
    <row r="23" spans="1:6" ht="25.5" customHeight="1" x14ac:dyDescent="0.25">
      <c r="C23" s="102" t="s">
        <v>116</v>
      </c>
    </row>
    <row r="24" spans="1:6" ht="25.5" customHeight="1" x14ac:dyDescent="0.25">
      <c r="C24" s="102" t="s">
        <v>2</v>
      </c>
    </row>
    <row r="25" spans="1:6" ht="25.5" customHeight="1" x14ac:dyDescent="0.25"/>
    <row r="26" spans="1:6" ht="25.5" customHeight="1" x14ac:dyDescent="0.25"/>
    <row r="27" spans="1:6" ht="25.5" customHeight="1" x14ac:dyDescent="0.25"/>
    <row r="36" s="110" customFormat="1" x14ac:dyDescent="0.25"/>
  </sheetData>
  <mergeCells count="2">
    <mergeCell ref="A19:B19"/>
    <mergeCell ref="B2:F2"/>
  </mergeCells>
  <printOptions horizontalCentered="1"/>
  <pageMargins left="1.2" right="0.45" top="0.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88"/>
  <sheetViews>
    <sheetView zoomScaleNormal="100" workbookViewId="0">
      <pane xSplit="3" ySplit="4" topLeftCell="D41" activePane="bottomRight" state="frozen"/>
      <selection pane="topRight" activeCell="D1" sqref="D1"/>
      <selection pane="bottomLeft" activeCell="A5" sqref="A5"/>
      <selection pane="bottomRight" activeCell="N6" sqref="N6"/>
    </sheetView>
  </sheetViews>
  <sheetFormatPr defaultRowHeight="21.75" customHeight="1" x14ac:dyDescent="0.25"/>
  <cols>
    <col min="1" max="1" width="4.85546875" style="234" customWidth="1"/>
    <col min="2" max="2" width="42.42578125" style="57" customWidth="1"/>
    <col min="3" max="3" width="8.85546875" style="234" customWidth="1"/>
    <col min="4" max="5" width="13.5703125" style="57" customWidth="1"/>
    <col min="6" max="7" width="15.7109375" style="57" customWidth="1"/>
    <col min="8" max="255" width="9.140625" style="57"/>
    <col min="256" max="256" width="2.42578125" style="57" customWidth="1"/>
    <col min="257" max="257" width="4.140625" style="57" customWidth="1"/>
    <col min="258" max="258" width="45.140625" style="57" customWidth="1"/>
    <col min="259" max="259" width="7" style="57" customWidth="1"/>
    <col min="260" max="260" width="12.5703125" style="57" customWidth="1"/>
    <col min="261" max="262" width="14.42578125" style="57" customWidth="1"/>
    <col min="263" max="263" width="10.5703125" style="57" customWidth="1"/>
    <col min="264" max="511" width="9.140625" style="57"/>
    <col min="512" max="512" width="2.42578125" style="57" customWidth="1"/>
    <col min="513" max="513" width="4.140625" style="57" customWidth="1"/>
    <col min="514" max="514" width="45.140625" style="57" customWidth="1"/>
    <col min="515" max="515" width="7" style="57" customWidth="1"/>
    <col min="516" max="516" width="12.5703125" style="57" customWidth="1"/>
    <col min="517" max="518" width="14.42578125" style="57" customWidth="1"/>
    <col min="519" max="519" width="10.5703125" style="57" customWidth="1"/>
    <col min="520" max="767" width="9.140625" style="57"/>
    <col min="768" max="768" width="2.42578125" style="57" customWidth="1"/>
    <col min="769" max="769" width="4.140625" style="57" customWidth="1"/>
    <col min="770" max="770" width="45.140625" style="57" customWidth="1"/>
    <col min="771" max="771" width="7" style="57" customWidth="1"/>
    <col min="772" max="772" width="12.5703125" style="57" customWidth="1"/>
    <col min="773" max="774" width="14.42578125" style="57" customWidth="1"/>
    <col min="775" max="775" width="10.5703125" style="57" customWidth="1"/>
    <col min="776" max="1023" width="9.140625" style="57"/>
    <col min="1024" max="1024" width="2.42578125" style="57" customWidth="1"/>
    <col min="1025" max="1025" width="4.140625" style="57" customWidth="1"/>
    <col min="1026" max="1026" width="45.140625" style="57" customWidth="1"/>
    <col min="1027" max="1027" width="7" style="57" customWidth="1"/>
    <col min="1028" max="1028" width="12.5703125" style="57" customWidth="1"/>
    <col min="1029" max="1030" width="14.42578125" style="57" customWidth="1"/>
    <col min="1031" max="1031" width="10.5703125" style="57" customWidth="1"/>
    <col min="1032" max="1279" width="9.140625" style="57"/>
    <col min="1280" max="1280" width="2.42578125" style="57" customWidth="1"/>
    <col min="1281" max="1281" width="4.140625" style="57" customWidth="1"/>
    <col min="1282" max="1282" width="45.140625" style="57" customWidth="1"/>
    <col min="1283" max="1283" width="7" style="57" customWidth="1"/>
    <col min="1284" max="1284" width="12.5703125" style="57" customWidth="1"/>
    <col min="1285" max="1286" width="14.42578125" style="57" customWidth="1"/>
    <col min="1287" max="1287" width="10.5703125" style="57" customWidth="1"/>
    <col min="1288" max="1535" width="9.140625" style="57"/>
    <col min="1536" max="1536" width="2.42578125" style="57" customWidth="1"/>
    <col min="1537" max="1537" width="4.140625" style="57" customWidth="1"/>
    <col min="1538" max="1538" width="45.140625" style="57" customWidth="1"/>
    <col min="1539" max="1539" width="7" style="57" customWidth="1"/>
    <col min="1540" max="1540" width="12.5703125" style="57" customWidth="1"/>
    <col min="1541" max="1542" width="14.42578125" style="57" customWidth="1"/>
    <col min="1543" max="1543" width="10.5703125" style="57" customWidth="1"/>
    <col min="1544" max="1791" width="9.140625" style="57"/>
    <col min="1792" max="1792" width="2.42578125" style="57" customWidth="1"/>
    <col min="1793" max="1793" width="4.140625" style="57" customWidth="1"/>
    <col min="1794" max="1794" width="45.140625" style="57" customWidth="1"/>
    <col min="1795" max="1795" width="7" style="57" customWidth="1"/>
    <col min="1796" max="1796" width="12.5703125" style="57" customWidth="1"/>
    <col min="1797" max="1798" width="14.42578125" style="57" customWidth="1"/>
    <col min="1799" max="1799" width="10.5703125" style="57" customWidth="1"/>
    <col min="1800" max="2047" width="9.140625" style="57"/>
    <col min="2048" max="2048" width="2.42578125" style="57" customWidth="1"/>
    <col min="2049" max="2049" width="4.140625" style="57" customWidth="1"/>
    <col min="2050" max="2050" width="45.140625" style="57" customWidth="1"/>
    <col min="2051" max="2051" width="7" style="57" customWidth="1"/>
    <col min="2052" max="2052" width="12.5703125" style="57" customWidth="1"/>
    <col min="2053" max="2054" width="14.42578125" style="57" customWidth="1"/>
    <col min="2055" max="2055" width="10.5703125" style="57" customWidth="1"/>
    <col min="2056" max="2303" width="9.140625" style="57"/>
    <col min="2304" max="2304" width="2.42578125" style="57" customWidth="1"/>
    <col min="2305" max="2305" width="4.140625" style="57" customWidth="1"/>
    <col min="2306" max="2306" width="45.140625" style="57" customWidth="1"/>
    <col min="2307" max="2307" width="7" style="57" customWidth="1"/>
    <col min="2308" max="2308" width="12.5703125" style="57" customWidth="1"/>
    <col min="2309" max="2310" width="14.42578125" style="57" customWidth="1"/>
    <col min="2311" max="2311" width="10.5703125" style="57" customWidth="1"/>
    <col min="2312" max="2559" width="9.140625" style="57"/>
    <col min="2560" max="2560" width="2.42578125" style="57" customWidth="1"/>
    <col min="2561" max="2561" width="4.140625" style="57" customWidth="1"/>
    <col min="2562" max="2562" width="45.140625" style="57" customWidth="1"/>
    <col min="2563" max="2563" width="7" style="57" customWidth="1"/>
    <col min="2564" max="2564" width="12.5703125" style="57" customWidth="1"/>
    <col min="2565" max="2566" width="14.42578125" style="57" customWidth="1"/>
    <col min="2567" max="2567" width="10.5703125" style="57" customWidth="1"/>
    <col min="2568" max="2815" width="9.140625" style="57"/>
    <col min="2816" max="2816" width="2.42578125" style="57" customWidth="1"/>
    <col min="2817" max="2817" width="4.140625" style="57" customWidth="1"/>
    <col min="2818" max="2818" width="45.140625" style="57" customWidth="1"/>
    <col min="2819" max="2819" width="7" style="57" customWidth="1"/>
    <col min="2820" max="2820" width="12.5703125" style="57" customWidth="1"/>
    <col min="2821" max="2822" width="14.42578125" style="57" customWidth="1"/>
    <col min="2823" max="2823" width="10.5703125" style="57" customWidth="1"/>
    <col min="2824" max="3071" width="9.140625" style="57"/>
    <col min="3072" max="3072" width="2.42578125" style="57" customWidth="1"/>
    <col min="3073" max="3073" width="4.140625" style="57" customWidth="1"/>
    <col min="3074" max="3074" width="45.140625" style="57" customWidth="1"/>
    <col min="3075" max="3075" width="7" style="57" customWidth="1"/>
    <col min="3076" max="3076" width="12.5703125" style="57" customWidth="1"/>
    <col min="3077" max="3078" width="14.42578125" style="57" customWidth="1"/>
    <col min="3079" max="3079" width="10.5703125" style="57" customWidth="1"/>
    <col min="3080" max="3327" width="9.140625" style="57"/>
    <col min="3328" max="3328" width="2.42578125" style="57" customWidth="1"/>
    <col min="3329" max="3329" width="4.140625" style="57" customWidth="1"/>
    <col min="3330" max="3330" width="45.140625" style="57" customWidth="1"/>
    <col min="3331" max="3331" width="7" style="57" customWidth="1"/>
    <col min="3332" max="3332" width="12.5703125" style="57" customWidth="1"/>
    <col min="3333" max="3334" width="14.42578125" style="57" customWidth="1"/>
    <col min="3335" max="3335" width="10.5703125" style="57" customWidth="1"/>
    <col min="3336" max="3583" width="9.140625" style="57"/>
    <col min="3584" max="3584" width="2.42578125" style="57" customWidth="1"/>
    <col min="3585" max="3585" width="4.140625" style="57" customWidth="1"/>
    <col min="3586" max="3586" width="45.140625" style="57" customWidth="1"/>
    <col min="3587" max="3587" width="7" style="57" customWidth="1"/>
    <col min="3588" max="3588" width="12.5703125" style="57" customWidth="1"/>
    <col min="3589" max="3590" width="14.42578125" style="57" customWidth="1"/>
    <col min="3591" max="3591" width="10.5703125" style="57" customWidth="1"/>
    <col min="3592" max="3839" width="9.140625" style="57"/>
    <col min="3840" max="3840" width="2.42578125" style="57" customWidth="1"/>
    <col min="3841" max="3841" width="4.140625" style="57" customWidth="1"/>
    <col min="3842" max="3842" width="45.140625" style="57" customWidth="1"/>
    <col min="3843" max="3843" width="7" style="57" customWidth="1"/>
    <col min="3844" max="3844" width="12.5703125" style="57" customWidth="1"/>
    <col min="3845" max="3846" width="14.42578125" style="57" customWidth="1"/>
    <col min="3847" max="3847" width="10.5703125" style="57" customWidth="1"/>
    <col min="3848" max="4095" width="9.140625" style="57"/>
    <col min="4096" max="4096" width="2.42578125" style="57" customWidth="1"/>
    <col min="4097" max="4097" width="4.140625" style="57" customWidth="1"/>
    <col min="4098" max="4098" width="45.140625" style="57" customWidth="1"/>
    <col min="4099" max="4099" width="7" style="57" customWidth="1"/>
    <col min="4100" max="4100" width="12.5703125" style="57" customWidth="1"/>
    <col min="4101" max="4102" width="14.42578125" style="57" customWidth="1"/>
    <col min="4103" max="4103" width="10.5703125" style="57" customWidth="1"/>
    <col min="4104" max="4351" width="9.140625" style="57"/>
    <col min="4352" max="4352" width="2.42578125" style="57" customWidth="1"/>
    <col min="4353" max="4353" width="4.140625" style="57" customWidth="1"/>
    <col min="4354" max="4354" width="45.140625" style="57" customWidth="1"/>
    <col min="4355" max="4355" width="7" style="57" customWidth="1"/>
    <col min="4356" max="4356" width="12.5703125" style="57" customWidth="1"/>
    <col min="4357" max="4358" width="14.42578125" style="57" customWidth="1"/>
    <col min="4359" max="4359" width="10.5703125" style="57" customWidth="1"/>
    <col min="4360" max="4607" width="9.140625" style="57"/>
    <col min="4608" max="4608" width="2.42578125" style="57" customWidth="1"/>
    <col min="4609" max="4609" width="4.140625" style="57" customWidth="1"/>
    <col min="4610" max="4610" width="45.140625" style="57" customWidth="1"/>
    <col min="4611" max="4611" width="7" style="57" customWidth="1"/>
    <col min="4612" max="4612" width="12.5703125" style="57" customWidth="1"/>
    <col min="4613" max="4614" width="14.42578125" style="57" customWidth="1"/>
    <col min="4615" max="4615" width="10.5703125" style="57" customWidth="1"/>
    <col min="4616" max="4863" width="9.140625" style="57"/>
    <col min="4864" max="4864" width="2.42578125" style="57" customWidth="1"/>
    <col min="4865" max="4865" width="4.140625" style="57" customWidth="1"/>
    <col min="4866" max="4866" width="45.140625" style="57" customWidth="1"/>
    <col min="4867" max="4867" width="7" style="57" customWidth="1"/>
    <col min="4868" max="4868" width="12.5703125" style="57" customWidth="1"/>
    <col min="4869" max="4870" width="14.42578125" style="57" customWidth="1"/>
    <col min="4871" max="4871" width="10.5703125" style="57" customWidth="1"/>
    <col min="4872" max="5119" width="9.140625" style="57"/>
    <col min="5120" max="5120" width="2.42578125" style="57" customWidth="1"/>
    <col min="5121" max="5121" width="4.140625" style="57" customWidth="1"/>
    <col min="5122" max="5122" width="45.140625" style="57" customWidth="1"/>
    <col min="5123" max="5123" width="7" style="57" customWidth="1"/>
    <col min="5124" max="5124" width="12.5703125" style="57" customWidth="1"/>
    <col min="5125" max="5126" width="14.42578125" style="57" customWidth="1"/>
    <col min="5127" max="5127" width="10.5703125" style="57" customWidth="1"/>
    <col min="5128" max="5375" width="9.140625" style="57"/>
    <col min="5376" max="5376" width="2.42578125" style="57" customWidth="1"/>
    <col min="5377" max="5377" width="4.140625" style="57" customWidth="1"/>
    <col min="5378" max="5378" width="45.140625" style="57" customWidth="1"/>
    <col min="5379" max="5379" width="7" style="57" customWidth="1"/>
    <col min="5380" max="5380" width="12.5703125" style="57" customWidth="1"/>
    <col min="5381" max="5382" width="14.42578125" style="57" customWidth="1"/>
    <col min="5383" max="5383" width="10.5703125" style="57" customWidth="1"/>
    <col min="5384" max="5631" width="9.140625" style="57"/>
    <col min="5632" max="5632" width="2.42578125" style="57" customWidth="1"/>
    <col min="5633" max="5633" width="4.140625" style="57" customWidth="1"/>
    <col min="5634" max="5634" width="45.140625" style="57" customWidth="1"/>
    <col min="5635" max="5635" width="7" style="57" customWidth="1"/>
    <col min="5636" max="5636" width="12.5703125" style="57" customWidth="1"/>
    <col min="5637" max="5638" width="14.42578125" style="57" customWidth="1"/>
    <col min="5639" max="5639" width="10.5703125" style="57" customWidth="1"/>
    <col min="5640" max="5887" width="9.140625" style="57"/>
    <col min="5888" max="5888" width="2.42578125" style="57" customWidth="1"/>
    <col min="5889" max="5889" width="4.140625" style="57" customWidth="1"/>
    <col min="5890" max="5890" width="45.140625" style="57" customWidth="1"/>
    <col min="5891" max="5891" width="7" style="57" customWidth="1"/>
    <col min="5892" max="5892" width="12.5703125" style="57" customWidth="1"/>
    <col min="5893" max="5894" width="14.42578125" style="57" customWidth="1"/>
    <col min="5895" max="5895" width="10.5703125" style="57" customWidth="1"/>
    <col min="5896" max="6143" width="9.140625" style="57"/>
    <col min="6144" max="6144" width="2.42578125" style="57" customWidth="1"/>
    <col min="6145" max="6145" width="4.140625" style="57" customWidth="1"/>
    <col min="6146" max="6146" width="45.140625" style="57" customWidth="1"/>
    <col min="6147" max="6147" width="7" style="57" customWidth="1"/>
    <col min="6148" max="6148" width="12.5703125" style="57" customWidth="1"/>
    <col min="6149" max="6150" width="14.42578125" style="57" customWidth="1"/>
    <col min="6151" max="6151" width="10.5703125" style="57" customWidth="1"/>
    <col min="6152" max="6399" width="9.140625" style="57"/>
    <col min="6400" max="6400" width="2.42578125" style="57" customWidth="1"/>
    <col min="6401" max="6401" width="4.140625" style="57" customWidth="1"/>
    <col min="6402" max="6402" width="45.140625" style="57" customWidth="1"/>
    <col min="6403" max="6403" width="7" style="57" customWidth="1"/>
    <col min="6404" max="6404" width="12.5703125" style="57" customWidth="1"/>
    <col min="6405" max="6406" width="14.42578125" style="57" customWidth="1"/>
    <col min="6407" max="6407" width="10.5703125" style="57" customWidth="1"/>
    <col min="6408" max="6655" width="9.140625" style="57"/>
    <col min="6656" max="6656" width="2.42578125" style="57" customWidth="1"/>
    <col min="6657" max="6657" width="4.140625" style="57" customWidth="1"/>
    <col min="6658" max="6658" width="45.140625" style="57" customWidth="1"/>
    <col min="6659" max="6659" width="7" style="57" customWidth="1"/>
    <col min="6660" max="6660" width="12.5703125" style="57" customWidth="1"/>
    <col min="6661" max="6662" width="14.42578125" style="57" customWidth="1"/>
    <col min="6663" max="6663" width="10.5703125" style="57" customWidth="1"/>
    <col min="6664" max="6911" width="9.140625" style="57"/>
    <col min="6912" max="6912" width="2.42578125" style="57" customWidth="1"/>
    <col min="6913" max="6913" width="4.140625" style="57" customWidth="1"/>
    <col min="6914" max="6914" width="45.140625" style="57" customWidth="1"/>
    <col min="6915" max="6915" width="7" style="57" customWidth="1"/>
    <col min="6916" max="6916" width="12.5703125" style="57" customWidth="1"/>
    <col min="6917" max="6918" width="14.42578125" style="57" customWidth="1"/>
    <col min="6919" max="6919" width="10.5703125" style="57" customWidth="1"/>
    <col min="6920" max="7167" width="9.140625" style="57"/>
    <col min="7168" max="7168" width="2.42578125" style="57" customWidth="1"/>
    <col min="7169" max="7169" width="4.140625" style="57" customWidth="1"/>
    <col min="7170" max="7170" width="45.140625" style="57" customWidth="1"/>
    <col min="7171" max="7171" width="7" style="57" customWidth="1"/>
    <col min="7172" max="7172" width="12.5703125" style="57" customWidth="1"/>
    <col min="7173" max="7174" width="14.42578125" style="57" customWidth="1"/>
    <col min="7175" max="7175" width="10.5703125" style="57" customWidth="1"/>
    <col min="7176" max="7423" width="9.140625" style="57"/>
    <col min="7424" max="7424" width="2.42578125" style="57" customWidth="1"/>
    <col min="7425" max="7425" width="4.140625" style="57" customWidth="1"/>
    <col min="7426" max="7426" width="45.140625" style="57" customWidth="1"/>
    <col min="7427" max="7427" width="7" style="57" customWidth="1"/>
    <col min="7428" max="7428" width="12.5703125" style="57" customWidth="1"/>
    <col min="7429" max="7430" width="14.42578125" style="57" customWidth="1"/>
    <col min="7431" max="7431" width="10.5703125" style="57" customWidth="1"/>
    <col min="7432" max="7679" width="9.140625" style="57"/>
    <col min="7680" max="7680" width="2.42578125" style="57" customWidth="1"/>
    <col min="7681" max="7681" width="4.140625" style="57" customWidth="1"/>
    <col min="7682" max="7682" width="45.140625" style="57" customWidth="1"/>
    <col min="7683" max="7683" width="7" style="57" customWidth="1"/>
    <col min="7684" max="7684" width="12.5703125" style="57" customWidth="1"/>
    <col min="7685" max="7686" width="14.42578125" style="57" customWidth="1"/>
    <col min="7687" max="7687" width="10.5703125" style="57" customWidth="1"/>
    <col min="7688" max="7935" width="9.140625" style="57"/>
    <col min="7936" max="7936" width="2.42578125" style="57" customWidth="1"/>
    <col min="7937" max="7937" width="4.140625" style="57" customWidth="1"/>
    <col min="7938" max="7938" width="45.140625" style="57" customWidth="1"/>
    <col min="7939" max="7939" width="7" style="57" customWidth="1"/>
    <col min="7940" max="7940" width="12.5703125" style="57" customWidth="1"/>
    <col min="7941" max="7942" width="14.42578125" style="57" customWidth="1"/>
    <col min="7943" max="7943" width="10.5703125" style="57" customWidth="1"/>
    <col min="7944" max="8191" width="9.140625" style="57"/>
    <col min="8192" max="8192" width="2.42578125" style="57" customWidth="1"/>
    <col min="8193" max="8193" width="4.140625" style="57" customWidth="1"/>
    <col min="8194" max="8194" width="45.140625" style="57" customWidth="1"/>
    <col min="8195" max="8195" width="7" style="57" customWidth="1"/>
    <col min="8196" max="8196" width="12.5703125" style="57" customWidth="1"/>
    <col min="8197" max="8198" width="14.42578125" style="57" customWidth="1"/>
    <col min="8199" max="8199" width="10.5703125" style="57" customWidth="1"/>
    <col min="8200" max="8447" width="9.140625" style="57"/>
    <col min="8448" max="8448" width="2.42578125" style="57" customWidth="1"/>
    <col min="8449" max="8449" width="4.140625" style="57" customWidth="1"/>
    <col min="8450" max="8450" width="45.140625" style="57" customWidth="1"/>
    <col min="8451" max="8451" width="7" style="57" customWidth="1"/>
    <col min="8452" max="8452" width="12.5703125" style="57" customWidth="1"/>
    <col min="8453" max="8454" width="14.42578125" style="57" customWidth="1"/>
    <col min="8455" max="8455" width="10.5703125" style="57" customWidth="1"/>
    <col min="8456" max="8703" width="9.140625" style="57"/>
    <col min="8704" max="8704" width="2.42578125" style="57" customWidth="1"/>
    <col min="8705" max="8705" width="4.140625" style="57" customWidth="1"/>
    <col min="8706" max="8706" width="45.140625" style="57" customWidth="1"/>
    <col min="8707" max="8707" width="7" style="57" customWidth="1"/>
    <col min="8708" max="8708" width="12.5703125" style="57" customWidth="1"/>
    <col min="8709" max="8710" width="14.42578125" style="57" customWidth="1"/>
    <col min="8711" max="8711" width="10.5703125" style="57" customWidth="1"/>
    <col min="8712" max="8959" width="9.140625" style="57"/>
    <col min="8960" max="8960" width="2.42578125" style="57" customWidth="1"/>
    <col min="8961" max="8961" width="4.140625" style="57" customWidth="1"/>
    <col min="8962" max="8962" width="45.140625" style="57" customWidth="1"/>
    <col min="8963" max="8963" width="7" style="57" customWidth="1"/>
    <col min="8964" max="8964" width="12.5703125" style="57" customWidth="1"/>
    <col min="8965" max="8966" width="14.42578125" style="57" customWidth="1"/>
    <col min="8967" max="8967" width="10.5703125" style="57" customWidth="1"/>
    <col min="8968" max="9215" width="9.140625" style="57"/>
    <col min="9216" max="9216" width="2.42578125" style="57" customWidth="1"/>
    <col min="9217" max="9217" width="4.140625" style="57" customWidth="1"/>
    <col min="9218" max="9218" width="45.140625" style="57" customWidth="1"/>
    <col min="9219" max="9219" width="7" style="57" customWidth="1"/>
    <col min="9220" max="9220" width="12.5703125" style="57" customWidth="1"/>
    <col min="9221" max="9222" width="14.42578125" style="57" customWidth="1"/>
    <col min="9223" max="9223" width="10.5703125" style="57" customWidth="1"/>
    <col min="9224" max="9471" width="9.140625" style="57"/>
    <col min="9472" max="9472" width="2.42578125" style="57" customWidth="1"/>
    <col min="9473" max="9473" width="4.140625" style="57" customWidth="1"/>
    <col min="9474" max="9474" width="45.140625" style="57" customWidth="1"/>
    <col min="9475" max="9475" width="7" style="57" customWidth="1"/>
    <col min="9476" max="9476" width="12.5703125" style="57" customWidth="1"/>
    <col min="9477" max="9478" width="14.42578125" style="57" customWidth="1"/>
    <col min="9479" max="9479" width="10.5703125" style="57" customWidth="1"/>
    <col min="9480" max="9727" width="9.140625" style="57"/>
    <col min="9728" max="9728" width="2.42578125" style="57" customWidth="1"/>
    <col min="9729" max="9729" width="4.140625" style="57" customWidth="1"/>
    <col min="9730" max="9730" width="45.140625" style="57" customWidth="1"/>
    <col min="9731" max="9731" width="7" style="57" customWidth="1"/>
    <col min="9732" max="9732" width="12.5703125" style="57" customWidth="1"/>
    <col min="9733" max="9734" width="14.42578125" style="57" customWidth="1"/>
    <col min="9735" max="9735" width="10.5703125" style="57" customWidth="1"/>
    <col min="9736" max="9983" width="9.140625" style="57"/>
    <col min="9984" max="9984" width="2.42578125" style="57" customWidth="1"/>
    <col min="9985" max="9985" width="4.140625" style="57" customWidth="1"/>
    <col min="9986" max="9986" width="45.140625" style="57" customWidth="1"/>
    <col min="9987" max="9987" width="7" style="57" customWidth="1"/>
    <col min="9988" max="9988" width="12.5703125" style="57" customWidth="1"/>
    <col min="9989" max="9990" width="14.42578125" style="57" customWidth="1"/>
    <col min="9991" max="9991" width="10.5703125" style="57" customWidth="1"/>
    <col min="9992" max="10239" width="9.140625" style="57"/>
    <col min="10240" max="10240" width="2.42578125" style="57" customWidth="1"/>
    <col min="10241" max="10241" width="4.140625" style="57" customWidth="1"/>
    <col min="10242" max="10242" width="45.140625" style="57" customWidth="1"/>
    <col min="10243" max="10243" width="7" style="57" customWidth="1"/>
    <col min="10244" max="10244" width="12.5703125" style="57" customWidth="1"/>
    <col min="10245" max="10246" width="14.42578125" style="57" customWidth="1"/>
    <col min="10247" max="10247" width="10.5703125" style="57" customWidth="1"/>
    <col min="10248" max="10495" width="9.140625" style="57"/>
    <col min="10496" max="10496" width="2.42578125" style="57" customWidth="1"/>
    <col min="10497" max="10497" width="4.140625" style="57" customWidth="1"/>
    <col min="10498" max="10498" width="45.140625" style="57" customWidth="1"/>
    <col min="10499" max="10499" width="7" style="57" customWidth="1"/>
    <col min="10500" max="10500" width="12.5703125" style="57" customWidth="1"/>
    <col min="10501" max="10502" width="14.42578125" style="57" customWidth="1"/>
    <col min="10503" max="10503" width="10.5703125" style="57" customWidth="1"/>
    <col min="10504" max="10751" width="9.140625" style="57"/>
    <col min="10752" max="10752" width="2.42578125" style="57" customWidth="1"/>
    <col min="10753" max="10753" width="4.140625" style="57" customWidth="1"/>
    <col min="10754" max="10754" width="45.140625" style="57" customWidth="1"/>
    <col min="10755" max="10755" width="7" style="57" customWidth="1"/>
    <col min="10756" max="10756" width="12.5703125" style="57" customWidth="1"/>
    <col min="10757" max="10758" width="14.42578125" style="57" customWidth="1"/>
    <col min="10759" max="10759" width="10.5703125" style="57" customWidth="1"/>
    <col min="10760" max="11007" width="9.140625" style="57"/>
    <col min="11008" max="11008" width="2.42578125" style="57" customWidth="1"/>
    <col min="11009" max="11009" width="4.140625" style="57" customWidth="1"/>
    <col min="11010" max="11010" width="45.140625" style="57" customWidth="1"/>
    <col min="11011" max="11011" width="7" style="57" customWidth="1"/>
    <col min="11012" max="11012" width="12.5703125" style="57" customWidth="1"/>
    <col min="11013" max="11014" width="14.42578125" style="57" customWidth="1"/>
    <col min="11015" max="11015" width="10.5703125" style="57" customWidth="1"/>
    <col min="11016" max="11263" width="9.140625" style="57"/>
    <col min="11264" max="11264" width="2.42578125" style="57" customWidth="1"/>
    <col min="11265" max="11265" width="4.140625" style="57" customWidth="1"/>
    <col min="11266" max="11266" width="45.140625" style="57" customWidth="1"/>
    <col min="11267" max="11267" width="7" style="57" customWidth="1"/>
    <col min="11268" max="11268" width="12.5703125" style="57" customWidth="1"/>
    <col min="11269" max="11270" width="14.42578125" style="57" customWidth="1"/>
    <col min="11271" max="11271" width="10.5703125" style="57" customWidth="1"/>
    <col min="11272" max="11519" width="9.140625" style="57"/>
    <col min="11520" max="11520" width="2.42578125" style="57" customWidth="1"/>
    <col min="11521" max="11521" width="4.140625" style="57" customWidth="1"/>
    <col min="11522" max="11522" width="45.140625" style="57" customWidth="1"/>
    <col min="11523" max="11523" width="7" style="57" customWidth="1"/>
    <col min="11524" max="11524" width="12.5703125" style="57" customWidth="1"/>
    <col min="11525" max="11526" width="14.42578125" style="57" customWidth="1"/>
    <col min="11527" max="11527" width="10.5703125" style="57" customWidth="1"/>
    <col min="11528" max="11775" width="9.140625" style="57"/>
    <col min="11776" max="11776" width="2.42578125" style="57" customWidth="1"/>
    <col min="11777" max="11777" width="4.140625" style="57" customWidth="1"/>
    <col min="11778" max="11778" width="45.140625" style="57" customWidth="1"/>
    <col min="11779" max="11779" width="7" style="57" customWidth="1"/>
    <col min="11780" max="11780" width="12.5703125" style="57" customWidth="1"/>
    <col min="11781" max="11782" width="14.42578125" style="57" customWidth="1"/>
    <col min="11783" max="11783" width="10.5703125" style="57" customWidth="1"/>
    <col min="11784" max="12031" width="9.140625" style="57"/>
    <col min="12032" max="12032" width="2.42578125" style="57" customWidth="1"/>
    <col min="12033" max="12033" width="4.140625" style="57" customWidth="1"/>
    <col min="12034" max="12034" width="45.140625" style="57" customWidth="1"/>
    <col min="12035" max="12035" width="7" style="57" customWidth="1"/>
    <col min="12036" max="12036" width="12.5703125" style="57" customWidth="1"/>
    <col min="12037" max="12038" width="14.42578125" style="57" customWidth="1"/>
    <col min="12039" max="12039" width="10.5703125" style="57" customWidth="1"/>
    <col min="12040" max="12287" width="9.140625" style="57"/>
    <col min="12288" max="12288" width="2.42578125" style="57" customWidth="1"/>
    <col min="12289" max="12289" width="4.140625" style="57" customWidth="1"/>
    <col min="12290" max="12290" width="45.140625" style="57" customWidth="1"/>
    <col min="12291" max="12291" width="7" style="57" customWidth="1"/>
    <col min="12292" max="12292" width="12.5703125" style="57" customWidth="1"/>
    <col min="12293" max="12294" width="14.42578125" style="57" customWidth="1"/>
    <col min="12295" max="12295" width="10.5703125" style="57" customWidth="1"/>
    <col min="12296" max="12543" width="9.140625" style="57"/>
    <col min="12544" max="12544" width="2.42578125" style="57" customWidth="1"/>
    <col min="12545" max="12545" width="4.140625" style="57" customWidth="1"/>
    <col min="12546" max="12546" width="45.140625" style="57" customWidth="1"/>
    <col min="12547" max="12547" width="7" style="57" customWidth="1"/>
    <col min="12548" max="12548" width="12.5703125" style="57" customWidth="1"/>
    <col min="12549" max="12550" width="14.42578125" style="57" customWidth="1"/>
    <col min="12551" max="12551" width="10.5703125" style="57" customWidth="1"/>
    <col min="12552" max="12799" width="9.140625" style="57"/>
    <col min="12800" max="12800" width="2.42578125" style="57" customWidth="1"/>
    <col min="12801" max="12801" width="4.140625" style="57" customWidth="1"/>
    <col min="12802" max="12802" width="45.140625" style="57" customWidth="1"/>
    <col min="12803" max="12803" width="7" style="57" customWidth="1"/>
    <col min="12804" max="12804" width="12.5703125" style="57" customWidth="1"/>
    <col min="12805" max="12806" width="14.42578125" style="57" customWidth="1"/>
    <col min="12807" max="12807" width="10.5703125" style="57" customWidth="1"/>
    <col min="12808" max="13055" width="9.140625" style="57"/>
    <col min="13056" max="13056" width="2.42578125" style="57" customWidth="1"/>
    <col min="13057" max="13057" width="4.140625" style="57" customWidth="1"/>
    <col min="13058" max="13058" width="45.140625" style="57" customWidth="1"/>
    <col min="13059" max="13059" width="7" style="57" customWidth="1"/>
    <col min="13060" max="13060" width="12.5703125" style="57" customWidth="1"/>
    <col min="13061" max="13062" width="14.42578125" style="57" customWidth="1"/>
    <col min="13063" max="13063" width="10.5703125" style="57" customWidth="1"/>
    <col min="13064" max="13311" width="9.140625" style="57"/>
    <col min="13312" max="13312" width="2.42578125" style="57" customWidth="1"/>
    <col min="13313" max="13313" width="4.140625" style="57" customWidth="1"/>
    <col min="13314" max="13314" width="45.140625" style="57" customWidth="1"/>
    <col min="13315" max="13315" width="7" style="57" customWidth="1"/>
    <col min="13316" max="13316" width="12.5703125" style="57" customWidth="1"/>
    <col min="13317" max="13318" width="14.42578125" style="57" customWidth="1"/>
    <col min="13319" max="13319" width="10.5703125" style="57" customWidth="1"/>
    <col min="13320" max="13567" width="9.140625" style="57"/>
    <col min="13568" max="13568" width="2.42578125" style="57" customWidth="1"/>
    <col min="13569" max="13569" width="4.140625" style="57" customWidth="1"/>
    <col min="13570" max="13570" width="45.140625" style="57" customWidth="1"/>
    <col min="13571" max="13571" width="7" style="57" customWidth="1"/>
    <col min="13572" max="13572" width="12.5703125" style="57" customWidth="1"/>
    <col min="13573" max="13574" width="14.42578125" style="57" customWidth="1"/>
    <col min="13575" max="13575" width="10.5703125" style="57" customWidth="1"/>
    <col min="13576" max="13823" width="9.140625" style="57"/>
    <col min="13824" max="13824" width="2.42578125" style="57" customWidth="1"/>
    <col min="13825" max="13825" width="4.140625" style="57" customWidth="1"/>
    <col min="13826" max="13826" width="45.140625" style="57" customWidth="1"/>
    <col min="13827" max="13827" width="7" style="57" customWidth="1"/>
    <col min="13828" max="13828" width="12.5703125" style="57" customWidth="1"/>
    <col min="13829" max="13830" width="14.42578125" style="57" customWidth="1"/>
    <col min="13831" max="13831" width="10.5703125" style="57" customWidth="1"/>
    <col min="13832" max="14079" width="9.140625" style="57"/>
    <col min="14080" max="14080" width="2.42578125" style="57" customWidth="1"/>
    <col min="14081" max="14081" width="4.140625" style="57" customWidth="1"/>
    <col min="14082" max="14082" width="45.140625" style="57" customWidth="1"/>
    <col min="14083" max="14083" width="7" style="57" customWidth="1"/>
    <col min="14084" max="14084" width="12.5703125" style="57" customWidth="1"/>
    <col min="14085" max="14086" width="14.42578125" style="57" customWidth="1"/>
    <col min="14087" max="14087" width="10.5703125" style="57" customWidth="1"/>
    <col min="14088" max="14335" width="9.140625" style="57"/>
    <col min="14336" max="14336" width="2.42578125" style="57" customWidth="1"/>
    <col min="14337" max="14337" width="4.140625" style="57" customWidth="1"/>
    <col min="14338" max="14338" width="45.140625" style="57" customWidth="1"/>
    <col min="14339" max="14339" width="7" style="57" customWidth="1"/>
    <col min="14340" max="14340" width="12.5703125" style="57" customWidth="1"/>
    <col min="14341" max="14342" width="14.42578125" style="57" customWidth="1"/>
    <col min="14343" max="14343" width="10.5703125" style="57" customWidth="1"/>
    <col min="14344" max="14591" width="9.140625" style="57"/>
    <col min="14592" max="14592" width="2.42578125" style="57" customWidth="1"/>
    <col min="14593" max="14593" width="4.140625" style="57" customWidth="1"/>
    <col min="14594" max="14594" width="45.140625" style="57" customWidth="1"/>
    <col min="14595" max="14595" width="7" style="57" customWidth="1"/>
    <col min="14596" max="14596" width="12.5703125" style="57" customWidth="1"/>
    <col min="14597" max="14598" width="14.42578125" style="57" customWidth="1"/>
    <col min="14599" max="14599" width="10.5703125" style="57" customWidth="1"/>
    <col min="14600" max="14847" width="9.140625" style="57"/>
    <col min="14848" max="14848" width="2.42578125" style="57" customWidth="1"/>
    <col min="14849" max="14849" width="4.140625" style="57" customWidth="1"/>
    <col min="14850" max="14850" width="45.140625" style="57" customWidth="1"/>
    <col min="14851" max="14851" width="7" style="57" customWidth="1"/>
    <col min="14852" max="14852" width="12.5703125" style="57" customWidth="1"/>
    <col min="14853" max="14854" width="14.42578125" style="57" customWidth="1"/>
    <col min="14855" max="14855" width="10.5703125" style="57" customWidth="1"/>
    <col min="14856" max="15103" width="9.140625" style="57"/>
    <col min="15104" max="15104" width="2.42578125" style="57" customWidth="1"/>
    <col min="15105" max="15105" width="4.140625" style="57" customWidth="1"/>
    <col min="15106" max="15106" width="45.140625" style="57" customWidth="1"/>
    <col min="15107" max="15107" width="7" style="57" customWidth="1"/>
    <col min="15108" max="15108" width="12.5703125" style="57" customWidth="1"/>
    <col min="15109" max="15110" width="14.42578125" style="57" customWidth="1"/>
    <col min="15111" max="15111" width="10.5703125" style="57" customWidth="1"/>
    <col min="15112" max="15359" width="9.140625" style="57"/>
    <col min="15360" max="15360" width="2.42578125" style="57" customWidth="1"/>
    <col min="15361" max="15361" width="4.140625" style="57" customWidth="1"/>
    <col min="15362" max="15362" width="45.140625" style="57" customWidth="1"/>
    <col min="15363" max="15363" width="7" style="57" customWidth="1"/>
    <col min="15364" max="15364" width="12.5703125" style="57" customWidth="1"/>
    <col min="15365" max="15366" width="14.42578125" style="57" customWidth="1"/>
    <col min="15367" max="15367" width="10.5703125" style="57" customWidth="1"/>
    <col min="15368" max="15615" width="9.140625" style="57"/>
    <col min="15616" max="15616" width="2.42578125" style="57" customWidth="1"/>
    <col min="15617" max="15617" width="4.140625" style="57" customWidth="1"/>
    <col min="15618" max="15618" width="45.140625" style="57" customWidth="1"/>
    <col min="15619" max="15619" width="7" style="57" customWidth="1"/>
    <col min="15620" max="15620" width="12.5703125" style="57" customWidth="1"/>
    <col min="15621" max="15622" width="14.42578125" style="57" customWidth="1"/>
    <col min="15623" max="15623" width="10.5703125" style="57" customWidth="1"/>
    <col min="15624" max="15871" width="9.140625" style="57"/>
    <col min="15872" max="15872" width="2.42578125" style="57" customWidth="1"/>
    <col min="15873" max="15873" width="4.140625" style="57" customWidth="1"/>
    <col min="15874" max="15874" width="45.140625" style="57" customWidth="1"/>
    <col min="15875" max="15875" width="7" style="57" customWidth="1"/>
    <col min="15876" max="15876" width="12.5703125" style="57" customWidth="1"/>
    <col min="15877" max="15878" width="14.42578125" style="57" customWidth="1"/>
    <col min="15879" max="15879" width="10.5703125" style="57" customWidth="1"/>
    <col min="15880" max="16127" width="9.140625" style="57"/>
    <col min="16128" max="16128" width="2.42578125" style="57" customWidth="1"/>
    <col min="16129" max="16129" width="4.140625" style="57" customWidth="1"/>
    <col min="16130" max="16130" width="45.140625" style="57" customWidth="1"/>
    <col min="16131" max="16131" width="7" style="57" customWidth="1"/>
    <col min="16132" max="16132" width="12.5703125" style="57" customWidth="1"/>
    <col min="16133" max="16134" width="14.42578125" style="57" customWidth="1"/>
    <col min="16135" max="16135" width="10.5703125" style="57" customWidth="1"/>
    <col min="16136" max="16384" width="9.140625" style="57"/>
  </cols>
  <sheetData>
    <row r="1" spans="1:7" ht="21.75" customHeight="1" x14ac:dyDescent="0.25">
      <c r="G1" s="414" t="s">
        <v>59</v>
      </c>
    </row>
    <row r="2" spans="1:7" ht="45.75" customHeight="1" x14ac:dyDescent="0.25">
      <c r="A2" s="520" t="s">
        <v>370</v>
      </c>
      <c r="B2" s="520"/>
      <c r="C2" s="520"/>
      <c r="D2" s="520"/>
      <c r="E2" s="520"/>
      <c r="F2" s="520"/>
      <c r="G2" s="520"/>
    </row>
    <row r="3" spans="1:7" ht="21.75" customHeight="1" x14ac:dyDescent="0.25">
      <c r="A3" s="521" t="s">
        <v>0</v>
      </c>
      <c r="B3" s="521" t="s">
        <v>1</v>
      </c>
      <c r="C3" s="522" t="s">
        <v>342</v>
      </c>
      <c r="D3" s="523" t="s">
        <v>367</v>
      </c>
      <c r="E3" s="523"/>
      <c r="F3" s="523"/>
      <c r="G3" s="523"/>
    </row>
    <row r="4" spans="1:7" ht="33" customHeight="1" x14ac:dyDescent="0.25">
      <c r="A4" s="521"/>
      <c r="B4" s="521"/>
      <c r="C4" s="522"/>
      <c r="D4" s="505" t="s">
        <v>466</v>
      </c>
      <c r="E4" s="505" t="s">
        <v>466</v>
      </c>
      <c r="F4" s="506" t="s">
        <v>492</v>
      </c>
      <c r="G4" s="507" t="s">
        <v>467</v>
      </c>
    </row>
    <row r="5" spans="1:7" ht="21.75" customHeight="1" x14ac:dyDescent="0.25">
      <c r="A5" s="240">
        <v>1</v>
      </c>
      <c r="B5" s="375" t="s">
        <v>343</v>
      </c>
      <c r="C5" s="240" t="s">
        <v>344</v>
      </c>
      <c r="D5" s="395">
        <f>D11+D17+D21+D25</f>
        <v>0</v>
      </c>
      <c r="E5" s="395">
        <f t="shared" ref="E5:F5" si="0">E11+E17+E21+E25</f>
        <v>0</v>
      </c>
      <c r="F5" s="395">
        <f t="shared" si="0"/>
        <v>0</v>
      </c>
      <c r="G5" s="395"/>
    </row>
    <row r="6" spans="1:7" ht="21.75" customHeight="1" x14ac:dyDescent="0.25">
      <c r="A6" s="240">
        <f t="shared" ref="A6:A10" si="1">+A5+1</f>
        <v>2</v>
      </c>
      <c r="B6" s="375" t="s">
        <v>345</v>
      </c>
      <c r="C6" s="240" t="s">
        <v>344</v>
      </c>
      <c r="D6" s="395">
        <f>D14+D18+D22+D26</f>
        <v>0</v>
      </c>
      <c r="E6" s="395">
        <f t="shared" ref="E6:G6" si="2">E14+E18+E22+E26</f>
        <v>0</v>
      </c>
      <c r="F6" s="395">
        <f t="shared" si="2"/>
        <v>0</v>
      </c>
      <c r="G6" s="395">
        <f t="shared" si="2"/>
        <v>0</v>
      </c>
    </row>
    <row r="7" spans="1:7" ht="21.75" customHeight="1" x14ac:dyDescent="0.25">
      <c r="A7" s="240">
        <f t="shared" si="1"/>
        <v>3</v>
      </c>
      <c r="B7" s="376" t="s">
        <v>346</v>
      </c>
      <c r="C7" s="240" t="s">
        <v>344</v>
      </c>
      <c r="D7" s="395">
        <f>+D5-D6</f>
        <v>0</v>
      </c>
      <c r="E7" s="395">
        <f t="shared" ref="E7:G7" si="3">+E5-E6</f>
        <v>0</v>
      </c>
      <c r="F7" s="395">
        <f t="shared" si="3"/>
        <v>0</v>
      </c>
      <c r="G7" s="395">
        <f t="shared" si="3"/>
        <v>0</v>
      </c>
    </row>
    <row r="8" spans="1:7" ht="21.75" customHeight="1" x14ac:dyDescent="0.25">
      <c r="A8" s="240">
        <f t="shared" si="1"/>
        <v>4</v>
      </c>
      <c r="B8" s="376" t="s">
        <v>347</v>
      </c>
      <c r="C8" s="240" t="s">
        <v>344</v>
      </c>
      <c r="D8" s="395"/>
      <c r="E8" s="395"/>
      <c r="F8" s="395"/>
      <c r="G8" s="395"/>
    </row>
    <row r="9" spans="1:7" ht="21.75" customHeight="1" x14ac:dyDescent="0.25">
      <c r="A9" s="386">
        <f t="shared" si="1"/>
        <v>5</v>
      </c>
      <c r="B9" s="385" t="s">
        <v>348</v>
      </c>
      <c r="C9" s="386" t="s">
        <v>344</v>
      </c>
      <c r="D9" s="396">
        <f>+D7-D8</f>
        <v>0</v>
      </c>
      <c r="E9" s="396">
        <f t="shared" ref="E9:G9" si="4">+E7-E8</f>
        <v>0</v>
      </c>
      <c r="F9" s="396">
        <f t="shared" si="4"/>
        <v>0</v>
      </c>
      <c r="G9" s="396">
        <f t="shared" si="4"/>
        <v>0</v>
      </c>
    </row>
    <row r="10" spans="1:7" ht="21.75" customHeight="1" x14ac:dyDescent="0.25">
      <c r="A10" s="388">
        <f t="shared" si="1"/>
        <v>6</v>
      </c>
      <c r="B10" s="389" t="s">
        <v>349</v>
      </c>
      <c r="C10" s="390"/>
      <c r="D10" s="397"/>
      <c r="E10" s="397"/>
      <c r="F10" s="397"/>
      <c r="G10" s="397"/>
    </row>
    <row r="11" spans="1:7" ht="21.75" customHeight="1" x14ac:dyDescent="0.25">
      <c r="A11" s="411">
        <v>6.1</v>
      </c>
      <c r="B11" s="391" t="s">
        <v>350</v>
      </c>
      <c r="C11" s="388" t="s">
        <v>344</v>
      </c>
      <c r="D11" s="398">
        <f>+D12+D13</f>
        <v>0</v>
      </c>
      <c r="E11" s="398">
        <f t="shared" ref="E11:G11" si="5">+E12+E13</f>
        <v>0</v>
      </c>
      <c r="F11" s="398">
        <f t="shared" si="5"/>
        <v>0</v>
      </c>
      <c r="G11" s="398">
        <f t="shared" si="5"/>
        <v>0</v>
      </c>
    </row>
    <row r="12" spans="1:7" s="219" customFormat="1" ht="21.75" customHeight="1" x14ac:dyDescent="0.25">
      <c r="A12" s="411">
        <v>6.2</v>
      </c>
      <c r="B12" s="391" t="s">
        <v>351</v>
      </c>
      <c r="C12" s="388" t="s">
        <v>344</v>
      </c>
      <c r="D12" s="397">
        <f>'3 - ТЗ-ТЭЗҮ'!E5+'3 - ТЗ-ТЭЗҮ'!E8+'3 - ТЗ-ТЭЗҮ'!E11</f>
        <v>0</v>
      </c>
      <c r="E12" s="397">
        <f>'3 - ТЗ-ТЭЗҮ'!F5+'3 - ТЗ-ТЭЗҮ'!F8+'3 - ТЗ-ТЭЗҮ'!F11</f>
        <v>0</v>
      </c>
      <c r="F12" s="397">
        <f>'3 - ТЗ-ТЭЗҮ'!G5+'3 - ТЗ-ТЭЗҮ'!G8+'3 - ТЗ-ТЭЗҮ'!G11</f>
        <v>0</v>
      </c>
      <c r="G12" s="397"/>
    </row>
    <row r="13" spans="1:7" s="219" customFormat="1" ht="21.75" customHeight="1" x14ac:dyDescent="0.25">
      <c r="A13" s="411">
        <v>6.3</v>
      </c>
      <c r="B13" s="392" t="s">
        <v>225</v>
      </c>
      <c r="C13" s="388" t="s">
        <v>344</v>
      </c>
      <c r="D13" s="397">
        <f>+'3 - ТЗ-ТЭЗҮ'!E14</f>
        <v>0</v>
      </c>
      <c r="E13" s="397">
        <f>+'3 - ТЗ-ТЭЗҮ'!F14</f>
        <v>0</v>
      </c>
      <c r="F13" s="397">
        <f>+'3 - ТЗ-ТЭЗҮ'!G14</f>
        <v>0</v>
      </c>
      <c r="G13" s="397">
        <f>+'3 - ТЗ-ТЭЗҮ'!H14</f>
        <v>0</v>
      </c>
    </row>
    <row r="14" spans="1:7" ht="21.75" customHeight="1" x14ac:dyDescent="0.25">
      <c r="A14" s="411">
        <v>6.4</v>
      </c>
      <c r="B14" s="391" t="s">
        <v>352</v>
      </c>
      <c r="C14" s="388" t="s">
        <v>344</v>
      </c>
      <c r="D14" s="398">
        <f>+'3 - ТЗ-ТЭЗҮ'!E18</f>
        <v>0</v>
      </c>
      <c r="E14" s="398">
        <f>+'3 - ТЗ-ТЭЗҮ'!F18</f>
        <v>0</v>
      </c>
      <c r="F14" s="398">
        <f>+'3 - ТЗ-ТЭЗҮ'!G18</f>
        <v>0</v>
      </c>
      <c r="G14" s="398">
        <f>+'3 - ТЗ-ТЭЗҮ'!H18</f>
        <v>0</v>
      </c>
    </row>
    <row r="15" spans="1:7" ht="21.75" customHeight="1" x14ac:dyDescent="0.25">
      <c r="A15" s="411">
        <v>6.5</v>
      </c>
      <c r="B15" s="391" t="s">
        <v>353</v>
      </c>
      <c r="C15" s="388" t="s">
        <v>344</v>
      </c>
      <c r="D15" s="397">
        <f>+D11-D14</f>
        <v>0</v>
      </c>
      <c r="E15" s="397">
        <f t="shared" ref="E15:G15" si="6">+E11-E14</f>
        <v>0</v>
      </c>
      <c r="F15" s="397">
        <f t="shared" si="6"/>
        <v>0</v>
      </c>
      <c r="G15" s="397">
        <f t="shared" si="6"/>
        <v>0</v>
      </c>
    </row>
    <row r="16" spans="1:7" ht="21.75" customHeight="1" x14ac:dyDescent="0.25">
      <c r="A16" s="240">
        <v>7</v>
      </c>
      <c r="B16" s="384" t="s">
        <v>368</v>
      </c>
      <c r="C16" s="377"/>
      <c r="D16" s="399"/>
      <c r="E16" s="399"/>
      <c r="F16" s="399"/>
      <c r="G16" s="399"/>
    </row>
    <row r="17" spans="1:7" ht="21.75" customHeight="1" x14ac:dyDescent="0.25">
      <c r="A17" s="410">
        <v>7.1</v>
      </c>
      <c r="B17" s="378" t="s">
        <v>350</v>
      </c>
      <c r="C17" s="240" t="s">
        <v>344</v>
      </c>
      <c r="D17" s="399"/>
      <c r="E17" s="399"/>
      <c r="F17" s="400">
        <f>'2 -Тухайн оны-ХБГ'!J43</f>
        <v>0</v>
      </c>
      <c r="G17" s="400">
        <f>'2-дараа оны төлөвлөгөө '!J43</f>
        <v>0</v>
      </c>
    </row>
    <row r="18" spans="1:7" ht="21.75" customHeight="1" x14ac:dyDescent="0.25">
      <c r="A18" s="410">
        <v>7.2</v>
      </c>
      <c r="B18" s="378" t="s">
        <v>352</v>
      </c>
      <c r="C18" s="240" t="s">
        <v>344</v>
      </c>
      <c r="D18" s="399"/>
      <c r="E18" s="399"/>
      <c r="F18" s="400">
        <f>'2 -Тухайн оны-ХБГ'!J33</f>
        <v>0</v>
      </c>
      <c r="G18" s="400">
        <f>'2-дараа оны төлөвлөгөө '!J33</f>
        <v>0</v>
      </c>
    </row>
    <row r="19" spans="1:7" ht="21.75" customHeight="1" x14ac:dyDescent="0.25">
      <c r="A19" s="410">
        <v>7.3</v>
      </c>
      <c r="B19" s="378" t="s">
        <v>353</v>
      </c>
      <c r="C19" s="240" t="s">
        <v>344</v>
      </c>
      <c r="D19" s="399">
        <f>+D17-D18</f>
        <v>0</v>
      </c>
      <c r="E19" s="399">
        <f t="shared" ref="E19:G19" si="7">+E17-E18</f>
        <v>0</v>
      </c>
      <c r="F19" s="399">
        <f t="shared" si="7"/>
        <v>0</v>
      </c>
      <c r="G19" s="399">
        <f t="shared" si="7"/>
        <v>0</v>
      </c>
    </row>
    <row r="20" spans="1:7" ht="21.75" customHeight="1" x14ac:dyDescent="0.25">
      <c r="A20" s="240">
        <v>8</v>
      </c>
      <c r="B20" s="384" t="s">
        <v>369</v>
      </c>
      <c r="C20" s="377"/>
      <c r="D20" s="399"/>
      <c r="E20" s="399"/>
      <c r="F20" s="399"/>
      <c r="G20" s="399"/>
    </row>
    <row r="21" spans="1:7" ht="21.75" customHeight="1" x14ac:dyDescent="0.25">
      <c r="A21" s="410">
        <v>8.1</v>
      </c>
      <c r="B21" s="378" t="s">
        <v>350</v>
      </c>
      <c r="C21" s="240" t="s">
        <v>344</v>
      </c>
      <c r="D21" s="399"/>
      <c r="E21" s="399"/>
      <c r="F21" s="400">
        <f>'2 -Тухайн оны-ХБГ'!M43</f>
        <v>0</v>
      </c>
      <c r="G21" s="400">
        <f>'2-дараа оны төлөвлөгөө '!M43</f>
        <v>0</v>
      </c>
    </row>
    <row r="22" spans="1:7" ht="21.75" customHeight="1" x14ac:dyDescent="0.25">
      <c r="A22" s="410">
        <v>8.1999999999999993</v>
      </c>
      <c r="B22" s="378" t="s">
        <v>352</v>
      </c>
      <c r="C22" s="240" t="s">
        <v>344</v>
      </c>
      <c r="D22" s="399"/>
      <c r="E22" s="399"/>
      <c r="F22" s="400">
        <f>'2 -Тухайн оны-ХБГ'!M33</f>
        <v>0</v>
      </c>
      <c r="G22" s="400">
        <f>'2-дараа оны төлөвлөгөө '!M33</f>
        <v>0</v>
      </c>
    </row>
    <row r="23" spans="1:7" ht="21.75" customHeight="1" x14ac:dyDescent="0.25">
      <c r="A23" s="410">
        <v>8.3000000000000007</v>
      </c>
      <c r="B23" s="378" t="s">
        <v>353</v>
      </c>
      <c r="C23" s="240" t="s">
        <v>344</v>
      </c>
      <c r="D23" s="399">
        <f>+D21-D22</f>
        <v>0</v>
      </c>
      <c r="E23" s="399">
        <f t="shared" ref="E23:G23" si="8">+E21-E22</f>
        <v>0</v>
      </c>
      <c r="F23" s="399">
        <f t="shared" si="8"/>
        <v>0</v>
      </c>
      <c r="G23" s="399">
        <f t="shared" si="8"/>
        <v>0</v>
      </c>
    </row>
    <row r="24" spans="1:7" ht="21.75" customHeight="1" x14ac:dyDescent="0.25">
      <c r="A24" s="240">
        <v>9</v>
      </c>
      <c r="B24" s="384" t="s">
        <v>354</v>
      </c>
      <c r="C24" s="377"/>
      <c r="D24" s="399"/>
      <c r="E24" s="399"/>
      <c r="F24" s="399"/>
      <c r="G24" s="399"/>
    </row>
    <row r="25" spans="1:7" ht="21.75" customHeight="1" x14ac:dyDescent="0.25">
      <c r="A25" s="410">
        <v>9.1</v>
      </c>
      <c r="B25" s="378" t="s">
        <v>350</v>
      </c>
      <c r="C25" s="240" t="s">
        <v>344</v>
      </c>
      <c r="D25" s="399"/>
      <c r="E25" s="399"/>
      <c r="F25" s="400">
        <f>'2 -Тухайн оны-ХБГ'!P43</f>
        <v>0</v>
      </c>
      <c r="G25" s="400">
        <f>'2-дараа оны төлөвлөгөө '!P43</f>
        <v>0</v>
      </c>
    </row>
    <row r="26" spans="1:7" ht="21.75" customHeight="1" x14ac:dyDescent="0.25">
      <c r="A26" s="410">
        <v>9.1999999999999993</v>
      </c>
      <c r="B26" s="378" t="s">
        <v>352</v>
      </c>
      <c r="C26" s="240" t="s">
        <v>344</v>
      </c>
      <c r="D26" s="399"/>
      <c r="E26" s="399"/>
      <c r="F26" s="400">
        <f>'2 -Тухайн оны-ХБГ'!P33</f>
        <v>0</v>
      </c>
      <c r="G26" s="400">
        <f>'2-дараа оны төлөвлөгөө '!P33</f>
        <v>0</v>
      </c>
    </row>
    <row r="27" spans="1:7" ht="21.75" customHeight="1" x14ac:dyDescent="0.25">
      <c r="A27" s="410">
        <v>9.3000000000000007</v>
      </c>
      <c r="B27" s="378" t="s">
        <v>353</v>
      </c>
      <c r="C27" s="240" t="s">
        <v>344</v>
      </c>
      <c r="D27" s="399">
        <f>+D25-D26</f>
        <v>0</v>
      </c>
      <c r="E27" s="399">
        <f t="shared" ref="E27:G27" si="9">+E25-E26</f>
        <v>0</v>
      </c>
      <c r="F27" s="399">
        <f t="shared" si="9"/>
        <v>0</v>
      </c>
      <c r="G27" s="399">
        <f t="shared" si="9"/>
        <v>0</v>
      </c>
    </row>
    <row r="28" spans="1:7" ht="21.75" customHeight="1" x14ac:dyDescent="0.25">
      <c r="A28" s="240">
        <v>10</v>
      </c>
      <c r="B28" s="393" t="s">
        <v>355</v>
      </c>
      <c r="C28" s="240" t="s">
        <v>344</v>
      </c>
      <c r="D28" s="395"/>
      <c r="E28" s="395"/>
      <c r="F28" s="395"/>
      <c r="G28" s="395"/>
    </row>
    <row r="29" spans="1:7" ht="21.75" customHeight="1" x14ac:dyDescent="0.25">
      <c r="A29" s="240">
        <v>10.1</v>
      </c>
      <c r="B29" s="379" t="s">
        <v>356</v>
      </c>
      <c r="C29" s="240" t="s">
        <v>344</v>
      </c>
      <c r="D29" s="395"/>
      <c r="E29" s="395"/>
      <c r="F29" s="395"/>
      <c r="G29" s="395"/>
    </row>
    <row r="30" spans="1:7" ht="21.75" customHeight="1" x14ac:dyDescent="0.25">
      <c r="A30" s="240">
        <v>11</v>
      </c>
      <c r="B30" s="393" t="s">
        <v>371</v>
      </c>
      <c r="C30" s="240" t="s">
        <v>344</v>
      </c>
      <c r="D30" s="395"/>
      <c r="E30" s="395"/>
      <c r="F30" s="395"/>
      <c r="G30" s="395"/>
    </row>
    <row r="31" spans="1:7" ht="21.75" customHeight="1" x14ac:dyDescent="0.25">
      <c r="A31" s="410">
        <v>11.1</v>
      </c>
      <c r="B31" s="403" t="s">
        <v>376</v>
      </c>
      <c r="C31" s="240" t="s">
        <v>344</v>
      </c>
      <c r="D31" s="395"/>
      <c r="E31" s="395"/>
      <c r="F31" s="395"/>
      <c r="G31" s="395"/>
    </row>
    <row r="32" spans="1:7" ht="21.75" customHeight="1" x14ac:dyDescent="0.25">
      <c r="A32" s="240">
        <f>+A30+1</f>
        <v>12</v>
      </c>
      <c r="B32" s="394" t="s">
        <v>357</v>
      </c>
      <c r="C32" s="240" t="s">
        <v>344</v>
      </c>
      <c r="D32" s="395"/>
      <c r="E32" s="395"/>
      <c r="F32" s="395"/>
      <c r="G32" s="395"/>
    </row>
    <row r="33" spans="1:7" ht="21.75" customHeight="1" x14ac:dyDescent="0.25">
      <c r="A33" s="240">
        <f t="shared" ref="A33:A38" si="10">+A32+1</f>
        <v>13</v>
      </c>
      <c r="B33" s="394" t="s">
        <v>358</v>
      </c>
      <c r="C33" s="240" t="s">
        <v>344</v>
      </c>
      <c r="D33" s="395"/>
      <c r="E33" s="395"/>
      <c r="F33" s="395"/>
      <c r="G33" s="395"/>
    </row>
    <row r="34" spans="1:7" ht="21.75" customHeight="1" x14ac:dyDescent="0.25">
      <c r="A34" s="240">
        <f t="shared" si="10"/>
        <v>14</v>
      </c>
      <c r="B34" s="393" t="s">
        <v>359</v>
      </c>
      <c r="C34" s="240" t="s">
        <v>22</v>
      </c>
      <c r="D34" s="482"/>
      <c r="E34" s="482"/>
      <c r="F34" s="483">
        <f>'6 - Цалин'!D5</f>
        <v>0</v>
      </c>
      <c r="G34" s="483">
        <f>'6 - Цалин'!E5</f>
        <v>0</v>
      </c>
    </row>
    <row r="35" spans="1:7" ht="21.75" customHeight="1" x14ac:dyDescent="0.25">
      <c r="A35" s="240">
        <f t="shared" si="10"/>
        <v>15</v>
      </c>
      <c r="B35" s="394" t="s">
        <v>360</v>
      </c>
      <c r="C35" s="240" t="s">
        <v>344</v>
      </c>
      <c r="D35" s="408"/>
      <c r="E35" s="408"/>
      <c r="F35" s="484">
        <f>'6 - Цалин'!D10</f>
        <v>0</v>
      </c>
      <c r="G35" s="484">
        <f>'6 - Цалин'!E10</f>
        <v>0</v>
      </c>
    </row>
    <row r="36" spans="1:7" ht="21.75" customHeight="1" x14ac:dyDescent="0.25">
      <c r="A36" s="240">
        <f t="shared" si="10"/>
        <v>16</v>
      </c>
      <c r="B36" s="387" t="s">
        <v>361</v>
      </c>
      <c r="C36" s="240" t="s">
        <v>23</v>
      </c>
      <c r="D36" s="408"/>
      <c r="E36" s="408"/>
      <c r="F36" s="485" t="e">
        <f>'6 - Цалин'!D14</f>
        <v>#DIV/0!</v>
      </c>
      <c r="G36" s="485" t="e">
        <f>'6 - Цалин'!E14</f>
        <v>#DIV/0!</v>
      </c>
    </row>
    <row r="37" spans="1:7" ht="28.5" customHeight="1" x14ac:dyDescent="0.25">
      <c r="A37" s="240">
        <f t="shared" si="10"/>
        <v>17</v>
      </c>
      <c r="B37" s="405" t="s">
        <v>373</v>
      </c>
      <c r="C37" s="401" t="s">
        <v>23</v>
      </c>
      <c r="D37" s="407" t="e">
        <f>D6/D5</f>
        <v>#DIV/0!</v>
      </c>
      <c r="E37" s="407" t="e">
        <f t="shared" ref="E37:F37" si="11">E6/E5</f>
        <v>#DIV/0!</v>
      </c>
      <c r="F37" s="407" t="e">
        <f t="shared" si="11"/>
        <v>#DIV/0!</v>
      </c>
      <c r="G37" s="407" t="e">
        <f>G6/G5</f>
        <v>#DIV/0!</v>
      </c>
    </row>
    <row r="38" spans="1:7" ht="21.75" customHeight="1" x14ac:dyDescent="0.25">
      <c r="A38" s="240">
        <f t="shared" si="10"/>
        <v>18</v>
      </c>
      <c r="B38" s="404" t="s">
        <v>372</v>
      </c>
      <c r="C38" s="240"/>
      <c r="D38" s="395"/>
      <c r="E38" s="395"/>
      <c r="F38" s="395"/>
      <c r="G38" s="406"/>
    </row>
    <row r="39" spans="1:7" ht="21.75" customHeight="1" x14ac:dyDescent="0.25">
      <c r="A39" s="410">
        <v>18.100000000000001</v>
      </c>
      <c r="B39" s="402" t="s">
        <v>374</v>
      </c>
      <c r="C39" s="409" t="s">
        <v>378</v>
      </c>
      <c r="D39" s="406" t="e">
        <f>D30/D33</f>
        <v>#DIV/0!</v>
      </c>
      <c r="E39" s="406" t="e">
        <f t="shared" ref="E39:G39" si="12">E30/E33</f>
        <v>#DIV/0!</v>
      </c>
      <c r="F39" s="406" t="e">
        <f t="shared" si="12"/>
        <v>#DIV/0!</v>
      </c>
      <c r="G39" s="406" t="e">
        <f t="shared" si="12"/>
        <v>#DIV/0!</v>
      </c>
    </row>
    <row r="40" spans="1:7" ht="21.75" customHeight="1" x14ac:dyDescent="0.25">
      <c r="A40" s="410">
        <v>18.2</v>
      </c>
      <c r="B40" s="402" t="s">
        <v>375</v>
      </c>
      <c r="C40" s="409" t="s">
        <v>379</v>
      </c>
      <c r="D40" s="406" t="e">
        <f>(D31+D32)/D33</f>
        <v>#DIV/0!</v>
      </c>
      <c r="E40" s="406" t="e">
        <f t="shared" ref="E40:G40" si="13">(E31+E32)/E33</f>
        <v>#DIV/0!</v>
      </c>
      <c r="F40" s="406" t="e">
        <f t="shared" si="13"/>
        <v>#DIV/0!</v>
      </c>
      <c r="G40" s="406" t="e">
        <f t="shared" si="13"/>
        <v>#DIV/0!</v>
      </c>
    </row>
    <row r="41" spans="1:7" ht="21.75" customHeight="1" x14ac:dyDescent="0.25">
      <c r="A41" s="410">
        <v>18.3</v>
      </c>
      <c r="B41" s="402" t="s">
        <v>377</v>
      </c>
      <c r="C41" s="409" t="s">
        <v>380</v>
      </c>
      <c r="D41" s="406" t="e">
        <f>D7/D5</f>
        <v>#DIV/0!</v>
      </c>
      <c r="E41" s="406" t="e">
        <f t="shared" ref="E41:G41" si="14">E7/E5</f>
        <v>#DIV/0!</v>
      </c>
      <c r="F41" s="406" t="e">
        <f t="shared" si="14"/>
        <v>#DIV/0!</v>
      </c>
      <c r="G41" s="406" t="e">
        <f t="shared" si="14"/>
        <v>#DIV/0!</v>
      </c>
    </row>
    <row r="42" spans="1:7" ht="21" customHeight="1" x14ac:dyDescent="0.25">
      <c r="B42" s="234" t="s">
        <v>381</v>
      </c>
    </row>
    <row r="43" spans="1:7" ht="21.75" customHeight="1" x14ac:dyDescent="0.2">
      <c r="B43" s="380" t="s">
        <v>362</v>
      </c>
      <c r="C43" s="381" t="s">
        <v>363</v>
      </c>
      <c r="D43" s="382"/>
      <c r="E43" s="382"/>
      <c r="F43" s="382"/>
      <c r="G43" s="382"/>
    </row>
    <row r="44" spans="1:7" ht="21.75" customHeight="1" x14ac:dyDescent="0.2">
      <c r="B44" s="381"/>
      <c r="C44" s="381" t="s">
        <v>364</v>
      </c>
      <c r="D44" s="382"/>
      <c r="E44" s="382"/>
      <c r="F44" s="382"/>
      <c r="G44" s="382"/>
    </row>
    <row r="45" spans="1:7" ht="21.75" customHeight="1" x14ac:dyDescent="0.2">
      <c r="B45" s="381"/>
      <c r="C45" s="381" t="s">
        <v>365</v>
      </c>
      <c r="D45" s="382"/>
      <c r="E45" s="382"/>
      <c r="F45" s="382"/>
      <c r="G45" s="382"/>
    </row>
    <row r="47" spans="1:7" ht="21.75" customHeight="1" x14ac:dyDescent="0.25">
      <c r="A47" s="383"/>
      <c r="B47" s="519"/>
      <c r="C47" s="519"/>
      <c r="D47" s="519"/>
      <c r="E47" s="519"/>
      <c r="F47" s="519"/>
      <c r="G47" s="519"/>
    </row>
    <row r="48" spans="1:7" ht="21.75" customHeight="1" x14ac:dyDescent="0.25">
      <c r="A48" s="383"/>
      <c r="B48" s="519"/>
      <c r="C48" s="519"/>
      <c r="D48" s="519"/>
      <c r="E48" s="519"/>
      <c r="F48" s="519"/>
      <c r="G48" s="519"/>
    </row>
    <row r="49" spans="1:7" ht="21.75" customHeight="1" x14ac:dyDescent="0.25">
      <c r="A49" s="383"/>
      <c r="B49" s="519"/>
      <c r="C49" s="519"/>
      <c r="D49" s="519"/>
      <c r="E49" s="519"/>
      <c r="F49" s="519"/>
      <c r="G49" s="519"/>
    </row>
    <row r="50" spans="1:7" ht="21.75" customHeight="1" x14ac:dyDescent="0.25">
      <c r="A50" s="383"/>
      <c r="B50" s="519"/>
      <c r="C50" s="519"/>
      <c r="D50" s="519"/>
      <c r="E50" s="519"/>
      <c r="F50" s="519"/>
      <c r="G50" s="519"/>
    </row>
    <row r="51" spans="1:7" ht="21.75" customHeight="1" x14ac:dyDescent="0.25">
      <c r="A51" s="383"/>
      <c r="B51" s="519"/>
      <c r="C51" s="519"/>
      <c r="D51" s="519"/>
      <c r="E51" s="519"/>
      <c r="F51" s="519"/>
      <c r="G51" s="519"/>
    </row>
    <row r="52" spans="1:7" ht="21.75" customHeight="1" x14ac:dyDescent="0.25">
      <c r="A52" s="383"/>
      <c r="B52" s="519"/>
      <c r="C52" s="519"/>
      <c r="D52" s="519"/>
      <c r="E52" s="519"/>
      <c r="F52" s="519"/>
      <c r="G52" s="519"/>
    </row>
    <row r="53" spans="1:7" ht="21.75" customHeight="1" x14ac:dyDescent="0.25">
      <c r="A53" s="383"/>
      <c r="B53" s="519"/>
      <c r="C53" s="519"/>
      <c r="D53" s="519"/>
      <c r="E53" s="519"/>
      <c r="F53" s="519"/>
      <c r="G53" s="519"/>
    </row>
    <row r="54" spans="1:7" ht="21.75" customHeight="1" x14ac:dyDescent="0.25">
      <c r="A54" s="383"/>
      <c r="B54" s="519"/>
      <c r="C54" s="519"/>
      <c r="D54" s="519"/>
      <c r="E54" s="519"/>
      <c r="F54" s="519"/>
      <c r="G54" s="519"/>
    </row>
    <row r="55" spans="1:7" ht="21.75" customHeight="1" x14ac:dyDescent="0.25">
      <c r="A55" s="383"/>
      <c r="B55" s="519"/>
      <c r="C55" s="519"/>
      <c r="D55" s="519"/>
      <c r="E55" s="519"/>
      <c r="F55" s="519"/>
      <c r="G55" s="519"/>
    </row>
    <row r="56" spans="1:7" ht="21.75" customHeight="1" x14ac:dyDescent="0.25">
      <c r="A56" s="383"/>
      <c r="B56" s="519"/>
      <c r="C56" s="519"/>
      <c r="D56" s="519"/>
      <c r="E56" s="519"/>
      <c r="F56" s="519"/>
      <c r="G56" s="519"/>
    </row>
    <row r="57" spans="1:7" ht="21.75" customHeight="1" x14ac:dyDescent="0.25">
      <c r="A57" s="383"/>
      <c r="B57" s="519"/>
      <c r="C57" s="519"/>
      <c r="D57" s="519"/>
      <c r="E57" s="519"/>
      <c r="F57" s="519"/>
      <c r="G57" s="519"/>
    </row>
    <row r="58" spans="1:7" ht="21.75" customHeight="1" x14ac:dyDescent="0.25">
      <c r="A58" s="383"/>
    </row>
    <row r="59" spans="1:7" ht="21.75" customHeight="1" x14ac:dyDescent="0.25">
      <c r="A59" s="383"/>
    </row>
    <row r="60" spans="1:7" ht="21.75" customHeight="1" x14ac:dyDescent="0.25">
      <c r="A60" s="383"/>
    </row>
    <row r="61" spans="1:7" ht="21.75" customHeight="1" x14ac:dyDescent="0.25">
      <c r="A61" s="383"/>
    </row>
    <row r="62" spans="1:7" ht="21.75" customHeight="1" x14ac:dyDescent="0.25">
      <c r="A62" s="383"/>
    </row>
    <row r="63" spans="1:7" ht="21.75" customHeight="1" x14ac:dyDescent="0.25">
      <c r="A63" s="383"/>
    </row>
    <row r="64" spans="1:7" ht="21.75" customHeight="1" x14ac:dyDescent="0.25">
      <c r="A64" s="383"/>
    </row>
    <row r="65" spans="1:3" ht="21.75" customHeight="1" x14ac:dyDescent="0.25">
      <c r="A65" s="383"/>
    </row>
    <row r="66" spans="1:3" ht="21.75" customHeight="1" x14ac:dyDescent="0.25">
      <c r="A66" s="383"/>
    </row>
    <row r="67" spans="1:3" ht="21.75" customHeight="1" x14ac:dyDescent="0.25">
      <c r="A67" s="383"/>
    </row>
    <row r="68" spans="1:3" ht="21.75" customHeight="1" x14ac:dyDescent="0.25">
      <c r="A68" s="383"/>
    </row>
    <row r="69" spans="1:3" ht="21.75" customHeight="1" x14ac:dyDescent="0.25">
      <c r="A69" s="383"/>
    </row>
    <row r="70" spans="1:3" ht="21.75" customHeight="1" x14ac:dyDescent="0.25">
      <c r="A70" s="383"/>
    </row>
    <row r="71" spans="1:3" ht="21.75" customHeight="1" x14ac:dyDescent="0.25">
      <c r="A71" s="217"/>
    </row>
    <row r="72" spans="1:3" ht="21.75" customHeight="1" x14ac:dyDescent="0.25">
      <c r="A72" s="217"/>
    </row>
    <row r="73" spans="1:3" ht="21.75" customHeight="1" x14ac:dyDescent="0.25">
      <c r="A73" s="217"/>
      <c r="C73" s="57"/>
    </row>
    <row r="74" spans="1:3" ht="21.75" customHeight="1" x14ac:dyDescent="0.25">
      <c r="A74" s="217"/>
      <c r="C74" s="57"/>
    </row>
    <row r="75" spans="1:3" ht="21.75" customHeight="1" x14ac:dyDescent="0.25">
      <c r="A75" s="217"/>
      <c r="C75" s="57"/>
    </row>
    <row r="76" spans="1:3" ht="21.75" customHeight="1" x14ac:dyDescent="0.25">
      <c r="A76" s="217"/>
      <c r="C76" s="57"/>
    </row>
    <row r="77" spans="1:3" ht="21.75" customHeight="1" x14ac:dyDescent="0.25">
      <c r="A77" s="217"/>
      <c r="C77" s="57"/>
    </row>
    <row r="78" spans="1:3" ht="21.75" customHeight="1" x14ac:dyDescent="0.25">
      <c r="A78" s="217"/>
      <c r="C78" s="57"/>
    </row>
    <row r="79" spans="1:3" ht="21.75" customHeight="1" x14ac:dyDescent="0.25">
      <c r="A79" s="217"/>
      <c r="C79" s="57"/>
    </row>
    <row r="80" spans="1:3" ht="21.75" customHeight="1" x14ac:dyDescent="0.25">
      <c r="A80" s="217"/>
      <c r="C80" s="57"/>
    </row>
    <row r="81" spans="1:3" ht="21.75" customHeight="1" x14ac:dyDescent="0.25">
      <c r="A81" s="217"/>
      <c r="C81" s="57"/>
    </row>
    <row r="82" spans="1:3" ht="21.75" customHeight="1" x14ac:dyDescent="0.25">
      <c r="A82" s="217"/>
      <c r="C82" s="57"/>
    </row>
    <row r="83" spans="1:3" ht="21.75" customHeight="1" x14ac:dyDescent="0.25">
      <c r="A83" s="217"/>
      <c r="C83" s="57"/>
    </row>
    <row r="84" spans="1:3" ht="21.75" customHeight="1" x14ac:dyDescent="0.25">
      <c r="A84" s="217"/>
      <c r="C84" s="57"/>
    </row>
    <row r="85" spans="1:3" ht="21.75" customHeight="1" x14ac:dyDescent="0.25">
      <c r="A85" s="217"/>
      <c r="C85" s="57"/>
    </row>
    <row r="86" spans="1:3" ht="21.75" customHeight="1" x14ac:dyDescent="0.25">
      <c r="A86" s="217"/>
      <c r="C86" s="57"/>
    </row>
    <row r="87" spans="1:3" ht="21.75" customHeight="1" x14ac:dyDescent="0.25">
      <c r="A87" s="217"/>
      <c r="C87" s="57"/>
    </row>
    <row r="88" spans="1:3" ht="21.75" customHeight="1" x14ac:dyDescent="0.25">
      <c r="A88" s="217"/>
      <c r="C88" s="57"/>
    </row>
  </sheetData>
  <mergeCells count="16">
    <mergeCell ref="B48:G48"/>
    <mergeCell ref="A2:G2"/>
    <mergeCell ref="A3:A4"/>
    <mergeCell ref="B3:B4"/>
    <mergeCell ref="C3:C4"/>
    <mergeCell ref="D3:G3"/>
    <mergeCell ref="B47:G47"/>
    <mergeCell ref="B55:G55"/>
    <mergeCell ref="B56:G56"/>
    <mergeCell ref="B57:G57"/>
    <mergeCell ref="B49:G49"/>
    <mergeCell ref="B50:G50"/>
    <mergeCell ref="B51:G51"/>
    <mergeCell ref="B52:G52"/>
    <mergeCell ref="B53:G53"/>
    <mergeCell ref="B54:G54"/>
  </mergeCells>
  <printOptions horizontalCentered="1"/>
  <pageMargins left="0.70866141732283472" right="0.11811023622047245" top="0.35433070866141736"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Q51"/>
  <sheetViews>
    <sheetView zoomScaleNormal="100" workbookViewId="0">
      <pane xSplit="5" ySplit="4" topLeftCell="F5" activePane="bottomRight" state="frozen"/>
      <selection pane="topRight" activeCell="F1" sqref="F1"/>
      <selection pane="bottomLeft" activeCell="A5" sqref="A5"/>
      <selection pane="bottomRight" activeCell="C3" sqref="C3:E3"/>
    </sheetView>
  </sheetViews>
  <sheetFormatPr defaultRowHeight="12.75" x14ac:dyDescent="0.25"/>
  <cols>
    <col min="1" max="1" width="3.7109375" style="234" customWidth="1"/>
    <col min="2" max="2" width="35.28515625" style="57" customWidth="1"/>
    <col min="3" max="3" width="13.7109375" style="57" customWidth="1"/>
    <col min="4" max="4" width="13.28515625" style="57" customWidth="1"/>
    <col min="5" max="5" width="10.5703125" style="57" customWidth="1"/>
    <col min="6" max="6" width="11.5703125" style="57" customWidth="1"/>
    <col min="7" max="7" width="12.42578125" style="57" customWidth="1"/>
    <col min="8" max="8" width="10" style="57" customWidth="1"/>
    <col min="9" max="9" width="10.85546875" style="57" customWidth="1"/>
    <col min="10" max="10" width="11.85546875" style="57" customWidth="1"/>
    <col min="11" max="11" width="10.7109375" style="57" customWidth="1"/>
    <col min="12" max="12" width="10.85546875" style="57" customWidth="1"/>
    <col min="13" max="13" width="11.85546875" style="57" customWidth="1"/>
    <col min="14" max="14" width="9.7109375" style="57" customWidth="1"/>
    <col min="15" max="15" width="10.85546875" style="57" customWidth="1"/>
    <col min="16" max="16" width="12.28515625" style="57" customWidth="1"/>
    <col min="17" max="17" width="9.28515625" style="57" customWidth="1"/>
    <col min="18" max="256" width="9.140625" style="57"/>
    <col min="257" max="257" width="3.7109375" style="57" customWidth="1"/>
    <col min="258" max="258" width="27.85546875" style="57" customWidth="1"/>
    <col min="259" max="259" width="15.28515625" style="57" customWidth="1"/>
    <col min="260" max="260" width="16.140625" style="57" customWidth="1"/>
    <col min="261" max="261" width="10.5703125" style="57" customWidth="1"/>
    <col min="262" max="262" width="11.5703125" style="57" customWidth="1"/>
    <col min="263" max="263" width="12.42578125" style="57" customWidth="1"/>
    <col min="264" max="264" width="10" style="57" customWidth="1"/>
    <col min="265" max="265" width="10.85546875" style="57" customWidth="1"/>
    <col min="266" max="266" width="12.42578125" style="57" customWidth="1"/>
    <col min="267" max="267" width="10.7109375" style="57" customWidth="1"/>
    <col min="268" max="268" width="10.85546875" style="57" customWidth="1"/>
    <col min="269" max="269" width="12.28515625" style="57" customWidth="1"/>
    <col min="270" max="270" width="9.7109375" style="57" customWidth="1"/>
    <col min="271" max="271" width="10.85546875" style="57" customWidth="1"/>
    <col min="272" max="272" width="12.28515625" style="57" customWidth="1"/>
    <col min="273" max="273" width="9.28515625" style="57" customWidth="1"/>
    <col min="274" max="512" width="9.140625" style="57"/>
    <col min="513" max="513" width="3.7109375" style="57" customWidth="1"/>
    <col min="514" max="514" width="27.85546875" style="57" customWidth="1"/>
    <col min="515" max="515" width="15.28515625" style="57" customWidth="1"/>
    <col min="516" max="516" width="16.140625" style="57" customWidth="1"/>
    <col min="517" max="517" width="10.5703125" style="57" customWidth="1"/>
    <col min="518" max="518" width="11.5703125" style="57" customWidth="1"/>
    <col min="519" max="519" width="12.42578125" style="57" customWidth="1"/>
    <col min="520" max="520" width="10" style="57" customWidth="1"/>
    <col min="521" max="521" width="10.85546875" style="57" customWidth="1"/>
    <col min="522" max="522" width="12.42578125" style="57" customWidth="1"/>
    <col min="523" max="523" width="10.7109375" style="57" customWidth="1"/>
    <col min="524" max="524" width="10.85546875" style="57" customWidth="1"/>
    <col min="525" max="525" width="12.28515625" style="57" customWidth="1"/>
    <col min="526" max="526" width="9.7109375" style="57" customWidth="1"/>
    <col min="527" max="527" width="10.85546875" style="57" customWidth="1"/>
    <col min="528" max="528" width="12.28515625" style="57" customWidth="1"/>
    <col min="529" max="529" width="9.28515625" style="57" customWidth="1"/>
    <col min="530" max="768" width="9.140625" style="57"/>
    <col min="769" max="769" width="3.7109375" style="57" customWidth="1"/>
    <col min="770" max="770" width="27.85546875" style="57" customWidth="1"/>
    <col min="771" max="771" width="15.28515625" style="57" customWidth="1"/>
    <col min="772" max="772" width="16.140625" style="57" customWidth="1"/>
    <col min="773" max="773" width="10.5703125" style="57" customWidth="1"/>
    <col min="774" max="774" width="11.5703125" style="57" customWidth="1"/>
    <col min="775" max="775" width="12.42578125" style="57" customWidth="1"/>
    <col min="776" max="776" width="10" style="57" customWidth="1"/>
    <col min="777" max="777" width="10.85546875" style="57" customWidth="1"/>
    <col min="778" max="778" width="12.42578125" style="57" customWidth="1"/>
    <col min="779" max="779" width="10.7109375" style="57" customWidth="1"/>
    <col min="780" max="780" width="10.85546875" style="57" customWidth="1"/>
    <col min="781" max="781" width="12.28515625" style="57" customWidth="1"/>
    <col min="782" max="782" width="9.7109375" style="57" customWidth="1"/>
    <col min="783" max="783" width="10.85546875" style="57" customWidth="1"/>
    <col min="784" max="784" width="12.28515625" style="57" customWidth="1"/>
    <col min="785" max="785" width="9.28515625" style="57" customWidth="1"/>
    <col min="786" max="1024" width="9.140625" style="57"/>
    <col min="1025" max="1025" width="3.7109375" style="57" customWidth="1"/>
    <col min="1026" max="1026" width="27.85546875" style="57" customWidth="1"/>
    <col min="1027" max="1027" width="15.28515625" style="57" customWidth="1"/>
    <col min="1028" max="1028" width="16.140625" style="57" customWidth="1"/>
    <col min="1029" max="1029" width="10.5703125" style="57" customWidth="1"/>
    <col min="1030" max="1030" width="11.5703125" style="57" customWidth="1"/>
    <col min="1031" max="1031" width="12.42578125" style="57" customWidth="1"/>
    <col min="1032" max="1032" width="10" style="57" customWidth="1"/>
    <col min="1033" max="1033" width="10.85546875" style="57" customWidth="1"/>
    <col min="1034" max="1034" width="12.42578125" style="57" customWidth="1"/>
    <col min="1035" max="1035" width="10.7109375" style="57" customWidth="1"/>
    <col min="1036" max="1036" width="10.85546875" style="57" customWidth="1"/>
    <col min="1037" max="1037" width="12.28515625" style="57" customWidth="1"/>
    <col min="1038" max="1038" width="9.7109375" style="57" customWidth="1"/>
    <col min="1039" max="1039" width="10.85546875" style="57" customWidth="1"/>
    <col min="1040" max="1040" width="12.28515625" style="57" customWidth="1"/>
    <col min="1041" max="1041" width="9.28515625" style="57" customWidth="1"/>
    <col min="1042" max="1280" width="9.140625" style="57"/>
    <col min="1281" max="1281" width="3.7109375" style="57" customWidth="1"/>
    <col min="1282" max="1282" width="27.85546875" style="57" customWidth="1"/>
    <col min="1283" max="1283" width="15.28515625" style="57" customWidth="1"/>
    <col min="1284" max="1284" width="16.140625" style="57" customWidth="1"/>
    <col min="1285" max="1285" width="10.5703125" style="57" customWidth="1"/>
    <col min="1286" max="1286" width="11.5703125" style="57" customWidth="1"/>
    <col min="1287" max="1287" width="12.42578125" style="57" customWidth="1"/>
    <col min="1288" max="1288" width="10" style="57" customWidth="1"/>
    <col min="1289" max="1289" width="10.85546875" style="57" customWidth="1"/>
    <col min="1290" max="1290" width="12.42578125" style="57" customWidth="1"/>
    <col min="1291" max="1291" width="10.7109375" style="57" customWidth="1"/>
    <col min="1292" max="1292" width="10.85546875" style="57" customWidth="1"/>
    <col min="1293" max="1293" width="12.28515625" style="57" customWidth="1"/>
    <col min="1294" max="1294" width="9.7109375" style="57" customWidth="1"/>
    <col min="1295" max="1295" width="10.85546875" style="57" customWidth="1"/>
    <col min="1296" max="1296" width="12.28515625" style="57" customWidth="1"/>
    <col min="1297" max="1297" width="9.28515625" style="57" customWidth="1"/>
    <col min="1298" max="1536" width="9.140625" style="57"/>
    <col min="1537" max="1537" width="3.7109375" style="57" customWidth="1"/>
    <col min="1538" max="1538" width="27.85546875" style="57" customWidth="1"/>
    <col min="1539" max="1539" width="15.28515625" style="57" customWidth="1"/>
    <col min="1540" max="1540" width="16.140625" style="57" customWidth="1"/>
    <col min="1541" max="1541" width="10.5703125" style="57" customWidth="1"/>
    <col min="1542" max="1542" width="11.5703125" style="57" customWidth="1"/>
    <col min="1543" max="1543" width="12.42578125" style="57" customWidth="1"/>
    <col min="1544" max="1544" width="10" style="57" customWidth="1"/>
    <col min="1545" max="1545" width="10.85546875" style="57" customWidth="1"/>
    <col min="1546" max="1546" width="12.42578125" style="57" customWidth="1"/>
    <col min="1547" max="1547" width="10.7109375" style="57" customWidth="1"/>
    <col min="1548" max="1548" width="10.85546875" style="57" customWidth="1"/>
    <col min="1549" max="1549" width="12.28515625" style="57" customWidth="1"/>
    <col min="1550" max="1550" width="9.7109375" style="57" customWidth="1"/>
    <col min="1551" max="1551" width="10.85546875" style="57" customWidth="1"/>
    <col min="1552" max="1552" width="12.28515625" style="57" customWidth="1"/>
    <col min="1553" max="1553" width="9.28515625" style="57" customWidth="1"/>
    <col min="1554" max="1792" width="9.140625" style="57"/>
    <col min="1793" max="1793" width="3.7109375" style="57" customWidth="1"/>
    <col min="1794" max="1794" width="27.85546875" style="57" customWidth="1"/>
    <col min="1795" max="1795" width="15.28515625" style="57" customWidth="1"/>
    <col min="1796" max="1796" width="16.140625" style="57" customWidth="1"/>
    <col min="1797" max="1797" width="10.5703125" style="57" customWidth="1"/>
    <col min="1798" max="1798" width="11.5703125" style="57" customWidth="1"/>
    <col min="1799" max="1799" width="12.42578125" style="57" customWidth="1"/>
    <col min="1800" max="1800" width="10" style="57" customWidth="1"/>
    <col min="1801" max="1801" width="10.85546875" style="57" customWidth="1"/>
    <col min="1802" max="1802" width="12.42578125" style="57" customWidth="1"/>
    <col min="1803" max="1803" width="10.7109375" style="57" customWidth="1"/>
    <col min="1804" max="1804" width="10.85546875" style="57" customWidth="1"/>
    <col min="1805" max="1805" width="12.28515625" style="57" customWidth="1"/>
    <col min="1806" max="1806" width="9.7109375" style="57" customWidth="1"/>
    <col min="1807" max="1807" width="10.85546875" style="57" customWidth="1"/>
    <col min="1808" max="1808" width="12.28515625" style="57" customWidth="1"/>
    <col min="1809" max="1809" width="9.28515625" style="57" customWidth="1"/>
    <col min="1810" max="2048" width="9.140625" style="57"/>
    <col min="2049" max="2049" width="3.7109375" style="57" customWidth="1"/>
    <col min="2050" max="2050" width="27.85546875" style="57" customWidth="1"/>
    <col min="2051" max="2051" width="15.28515625" style="57" customWidth="1"/>
    <col min="2052" max="2052" width="16.140625" style="57" customWidth="1"/>
    <col min="2053" max="2053" width="10.5703125" style="57" customWidth="1"/>
    <col min="2054" max="2054" width="11.5703125" style="57" customWidth="1"/>
    <col min="2055" max="2055" width="12.42578125" style="57" customWidth="1"/>
    <col min="2056" max="2056" width="10" style="57" customWidth="1"/>
    <col min="2057" max="2057" width="10.85546875" style="57" customWidth="1"/>
    <col min="2058" max="2058" width="12.42578125" style="57" customWidth="1"/>
    <col min="2059" max="2059" width="10.7109375" style="57" customWidth="1"/>
    <col min="2060" max="2060" width="10.85546875" style="57" customWidth="1"/>
    <col min="2061" max="2061" width="12.28515625" style="57" customWidth="1"/>
    <col min="2062" max="2062" width="9.7109375" style="57" customWidth="1"/>
    <col min="2063" max="2063" width="10.85546875" style="57" customWidth="1"/>
    <col min="2064" max="2064" width="12.28515625" style="57" customWidth="1"/>
    <col min="2065" max="2065" width="9.28515625" style="57" customWidth="1"/>
    <col min="2066" max="2304" width="9.140625" style="57"/>
    <col min="2305" max="2305" width="3.7109375" style="57" customWidth="1"/>
    <col min="2306" max="2306" width="27.85546875" style="57" customWidth="1"/>
    <col min="2307" max="2307" width="15.28515625" style="57" customWidth="1"/>
    <col min="2308" max="2308" width="16.140625" style="57" customWidth="1"/>
    <col min="2309" max="2309" width="10.5703125" style="57" customWidth="1"/>
    <col min="2310" max="2310" width="11.5703125" style="57" customWidth="1"/>
    <col min="2311" max="2311" width="12.42578125" style="57" customWidth="1"/>
    <col min="2312" max="2312" width="10" style="57" customWidth="1"/>
    <col min="2313" max="2313" width="10.85546875" style="57" customWidth="1"/>
    <col min="2314" max="2314" width="12.42578125" style="57" customWidth="1"/>
    <col min="2315" max="2315" width="10.7109375" style="57" customWidth="1"/>
    <col min="2316" max="2316" width="10.85546875" style="57" customWidth="1"/>
    <col min="2317" max="2317" width="12.28515625" style="57" customWidth="1"/>
    <col min="2318" max="2318" width="9.7109375" style="57" customWidth="1"/>
    <col min="2319" max="2319" width="10.85546875" style="57" customWidth="1"/>
    <col min="2320" max="2320" width="12.28515625" style="57" customWidth="1"/>
    <col min="2321" max="2321" width="9.28515625" style="57" customWidth="1"/>
    <col min="2322" max="2560" width="9.140625" style="57"/>
    <col min="2561" max="2561" width="3.7109375" style="57" customWidth="1"/>
    <col min="2562" max="2562" width="27.85546875" style="57" customWidth="1"/>
    <col min="2563" max="2563" width="15.28515625" style="57" customWidth="1"/>
    <col min="2564" max="2564" width="16.140625" style="57" customWidth="1"/>
    <col min="2565" max="2565" width="10.5703125" style="57" customWidth="1"/>
    <col min="2566" max="2566" width="11.5703125" style="57" customWidth="1"/>
    <col min="2567" max="2567" width="12.42578125" style="57" customWidth="1"/>
    <col min="2568" max="2568" width="10" style="57" customWidth="1"/>
    <col min="2569" max="2569" width="10.85546875" style="57" customWidth="1"/>
    <col min="2570" max="2570" width="12.42578125" style="57" customWidth="1"/>
    <col min="2571" max="2571" width="10.7109375" style="57" customWidth="1"/>
    <col min="2572" max="2572" width="10.85546875" style="57" customWidth="1"/>
    <col min="2573" max="2573" width="12.28515625" style="57" customWidth="1"/>
    <col min="2574" max="2574" width="9.7109375" style="57" customWidth="1"/>
    <col min="2575" max="2575" width="10.85546875" style="57" customWidth="1"/>
    <col min="2576" max="2576" width="12.28515625" style="57" customWidth="1"/>
    <col min="2577" max="2577" width="9.28515625" style="57" customWidth="1"/>
    <col min="2578" max="2816" width="9.140625" style="57"/>
    <col min="2817" max="2817" width="3.7109375" style="57" customWidth="1"/>
    <col min="2818" max="2818" width="27.85546875" style="57" customWidth="1"/>
    <col min="2819" max="2819" width="15.28515625" style="57" customWidth="1"/>
    <col min="2820" max="2820" width="16.140625" style="57" customWidth="1"/>
    <col min="2821" max="2821" width="10.5703125" style="57" customWidth="1"/>
    <col min="2822" max="2822" width="11.5703125" style="57" customWidth="1"/>
    <col min="2823" max="2823" width="12.42578125" style="57" customWidth="1"/>
    <col min="2824" max="2824" width="10" style="57" customWidth="1"/>
    <col min="2825" max="2825" width="10.85546875" style="57" customWidth="1"/>
    <col min="2826" max="2826" width="12.42578125" style="57" customWidth="1"/>
    <col min="2827" max="2827" width="10.7109375" style="57" customWidth="1"/>
    <col min="2828" max="2828" width="10.85546875" style="57" customWidth="1"/>
    <col min="2829" max="2829" width="12.28515625" style="57" customWidth="1"/>
    <col min="2830" max="2830" width="9.7109375" style="57" customWidth="1"/>
    <col min="2831" max="2831" width="10.85546875" style="57" customWidth="1"/>
    <col min="2832" max="2832" width="12.28515625" style="57" customWidth="1"/>
    <col min="2833" max="2833" width="9.28515625" style="57" customWidth="1"/>
    <col min="2834" max="3072" width="9.140625" style="57"/>
    <col min="3073" max="3073" width="3.7109375" style="57" customWidth="1"/>
    <col min="3074" max="3074" width="27.85546875" style="57" customWidth="1"/>
    <col min="3075" max="3075" width="15.28515625" style="57" customWidth="1"/>
    <col min="3076" max="3076" width="16.140625" style="57" customWidth="1"/>
    <col min="3077" max="3077" width="10.5703125" style="57" customWidth="1"/>
    <col min="3078" max="3078" width="11.5703125" style="57" customWidth="1"/>
    <col min="3079" max="3079" width="12.42578125" style="57" customWidth="1"/>
    <col min="3080" max="3080" width="10" style="57" customWidth="1"/>
    <col min="3081" max="3081" width="10.85546875" style="57" customWidth="1"/>
    <col min="3082" max="3082" width="12.42578125" style="57" customWidth="1"/>
    <col min="3083" max="3083" width="10.7109375" style="57" customWidth="1"/>
    <col min="3084" max="3084" width="10.85546875" style="57" customWidth="1"/>
    <col min="3085" max="3085" width="12.28515625" style="57" customWidth="1"/>
    <col min="3086" max="3086" width="9.7109375" style="57" customWidth="1"/>
    <col min="3087" max="3087" width="10.85546875" style="57" customWidth="1"/>
    <col min="3088" max="3088" width="12.28515625" style="57" customWidth="1"/>
    <col min="3089" max="3089" width="9.28515625" style="57" customWidth="1"/>
    <col min="3090" max="3328" width="9.140625" style="57"/>
    <col min="3329" max="3329" width="3.7109375" style="57" customWidth="1"/>
    <col min="3330" max="3330" width="27.85546875" style="57" customWidth="1"/>
    <col min="3331" max="3331" width="15.28515625" style="57" customWidth="1"/>
    <col min="3332" max="3332" width="16.140625" style="57" customWidth="1"/>
    <col min="3333" max="3333" width="10.5703125" style="57" customWidth="1"/>
    <col min="3334" max="3334" width="11.5703125" style="57" customWidth="1"/>
    <col min="3335" max="3335" width="12.42578125" style="57" customWidth="1"/>
    <col min="3336" max="3336" width="10" style="57" customWidth="1"/>
    <col min="3337" max="3337" width="10.85546875" style="57" customWidth="1"/>
    <col min="3338" max="3338" width="12.42578125" style="57" customWidth="1"/>
    <col min="3339" max="3339" width="10.7109375" style="57" customWidth="1"/>
    <col min="3340" max="3340" width="10.85546875" style="57" customWidth="1"/>
    <col min="3341" max="3341" width="12.28515625" style="57" customWidth="1"/>
    <col min="3342" max="3342" width="9.7109375" style="57" customWidth="1"/>
    <col min="3343" max="3343" width="10.85546875" style="57" customWidth="1"/>
    <col min="3344" max="3344" width="12.28515625" style="57" customWidth="1"/>
    <col min="3345" max="3345" width="9.28515625" style="57" customWidth="1"/>
    <col min="3346" max="3584" width="9.140625" style="57"/>
    <col min="3585" max="3585" width="3.7109375" style="57" customWidth="1"/>
    <col min="3586" max="3586" width="27.85546875" style="57" customWidth="1"/>
    <col min="3587" max="3587" width="15.28515625" style="57" customWidth="1"/>
    <col min="3588" max="3588" width="16.140625" style="57" customWidth="1"/>
    <col min="3589" max="3589" width="10.5703125" style="57" customWidth="1"/>
    <col min="3590" max="3590" width="11.5703125" style="57" customWidth="1"/>
    <col min="3591" max="3591" width="12.42578125" style="57" customWidth="1"/>
    <col min="3592" max="3592" width="10" style="57" customWidth="1"/>
    <col min="3593" max="3593" width="10.85546875" style="57" customWidth="1"/>
    <col min="3594" max="3594" width="12.42578125" style="57" customWidth="1"/>
    <col min="3595" max="3595" width="10.7109375" style="57" customWidth="1"/>
    <col min="3596" max="3596" width="10.85546875" style="57" customWidth="1"/>
    <col min="3597" max="3597" width="12.28515625" style="57" customWidth="1"/>
    <col min="3598" max="3598" width="9.7109375" style="57" customWidth="1"/>
    <col min="3599" max="3599" width="10.85546875" style="57" customWidth="1"/>
    <col min="3600" max="3600" width="12.28515625" style="57" customWidth="1"/>
    <col min="3601" max="3601" width="9.28515625" style="57" customWidth="1"/>
    <col min="3602" max="3840" width="9.140625" style="57"/>
    <col min="3841" max="3841" width="3.7109375" style="57" customWidth="1"/>
    <col min="3842" max="3842" width="27.85546875" style="57" customWidth="1"/>
    <col min="3843" max="3843" width="15.28515625" style="57" customWidth="1"/>
    <col min="3844" max="3844" width="16.140625" style="57" customWidth="1"/>
    <col min="3845" max="3845" width="10.5703125" style="57" customWidth="1"/>
    <col min="3846" max="3846" width="11.5703125" style="57" customWidth="1"/>
    <col min="3847" max="3847" width="12.42578125" style="57" customWidth="1"/>
    <col min="3848" max="3848" width="10" style="57" customWidth="1"/>
    <col min="3849" max="3849" width="10.85546875" style="57" customWidth="1"/>
    <col min="3850" max="3850" width="12.42578125" style="57" customWidth="1"/>
    <col min="3851" max="3851" width="10.7109375" style="57" customWidth="1"/>
    <col min="3852" max="3852" width="10.85546875" style="57" customWidth="1"/>
    <col min="3853" max="3853" width="12.28515625" style="57" customWidth="1"/>
    <col min="3854" max="3854" width="9.7109375" style="57" customWidth="1"/>
    <col min="3855" max="3855" width="10.85546875" style="57" customWidth="1"/>
    <col min="3856" max="3856" width="12.28515625" style="57" customWidth="1"/>
    <col min="3857" max="3857" width="9.28515625" style="57" customWidth="1"/>
    <col min="3858" max="4096" width="9.140625" style="57"/>
    <col min="4097" max="4097" width="3.7109375" style="57" customWidth="1"/>
    <col min="4098" max="4098" width="27.85546875" style="57" customWidth="1"/>
    <col min="4099" max="4099" width="15.28515625" style="57" customWidth="1"/>
    <col min="4100" max="4100" width="16.140625" style="57" customWidth="1"/>
    <col min="4101" max="4101" width="10.5703125" style="57" customWidth="1"/>
    <col min="4102" max="4102" width="11.5703125" style="57" customWidth="1"/>
    <col min="4103" max="4103" width="12.42578125" style="57" customWidth="1"/>
    <col min="4104" max="4104" width="10" style="57" customWidth="1"/>
    <col min="4105" max="4105" width="10.85546875" style="57" customWidth="1"/>
    <col min="4106" max="4106" width="12.42578125" style="57" customWidth="1"/>
    <col min="4107" max="4107" width="10.7109375" style="57" customWidth="1"/>
    <col min="4108" max="4108" width="10.85546875" style="57" customWidth="1"/>
    <col min="4109" max="4109" width="12.28515625" style="57" customWidth="1"/>
    <col min="4110" max="4110" width="9.7109375" style="57" customWidth="1"/>
    <col min="4111" max="4111" width="10.85546875" style="57" customWidth="1"/>
    <col min="4112" max="4112" width="12.28515625" style="57" customWidth="1"/>
    <col min="4113" max="4113" width="9.28515625" style="57" customWidth="1"/>
    <col min="4114" max="4352" width="9.140625" style="57"/>
    <col min="4353" max="4353" width="3.7109375" style="57" customWidth="1"/>
    <col min="4354" max="4354" width="27.85546875" style="57" customWidth="1"/>
    <col min="4355" max="4355" width="15.28515625" style="57" customWidth="1"/>
    <col min="4356" max="4356" width="16.140625" style="57" customWidth="1"/>
    <col min="4357" max="4357" width="10.5703125" style="57" customWidth="1"/>
    <col min="4358" max="4358" width="11.5703125" style="57" customWidth="1"/>
    <col min="4359" max="4359" width="12.42578125" style="57" customWidth="1"/>
    <col min="4360" max="4360" width="10" style="57" customWidth="1"/>
    <col min="4361" max="4361" width="10.85546875" style="57" customWidth="1"/>
    <col min="4362" max="4362" width="12.42578125" style="57" customWidth="1"/>
    <col min="4363" max="4363" width="10.7109375" style="57" customWidth="1"/>
    <col min="4364" max="4364" width="10.85546875" style="57" customWidth="1"/>
    <col min="4365" max="4365" width="12.28515625" style="57" customWidth="1"/>
    <col min="4366" max="4366" width="9.7109375" style="57" customWidth="1"/>
    <col min="4367" max="4367" width="10.85546875" style="57" customWidth="1"/>
    <col min="4368" max="4368" width="12.28515625" style="57" customWidth="1"/>
    <col min="4369" max="4369" width="9.28515625" style="57" customWidth="1"/>
    <col min="4370" max="4608" width="9.140625" style="57"/>
    <col min="4609" max="4609" width="3.7109375" style="57" customWidth="1"/>
    <col min="4610" max="4610" width="27.85546875" style="57" customWidth="1"/>
    <col min="4611" max="4611" width="15.28515625" style="57" customWidth="1"/>
    <col min="4612" max="4612" width="16.140625" style="57" customWidth="1"/>
    <col min="4613" max="4613" width="10.5703125" style="57" customWidth="1"/>
    <col min="4614" max="4614" width="11.5703125" style="57" customWidth="1"/>
    <col min="4615" max="4615" width="12.42578125" style="57" customWidth="1"/>
    <col min="4616" max="4616" width="10" style="57" customWidth="1"/>
    <col min="4617" max="4617" width="10.85546875" style="57" customWidth="1"/>
    <col min="4618" max="4618" width="12.42578125" style="57" customWidth="1"/>
    <col min="4619" max="4619" width="10.7109375" style="57" customWidth="1"/>
    <col min="4620" max="4620" width="10.85546875" style="57" customWidth="1"/>
    <col min="4621" max="4621" width="12.28515625" style="57" customWidth="1"/>
    <col min="4622" max="4622" width="9.7109375" style="57" customWidth="1"/>
    <col min="4623" max="4623" width="10.85546875" style="57" customWidth="1"/>
    <col min="4624" max="4624" width="12.28515625" style="57" customWidth="1"/>
    <col min="4625" max="4625" width="9.28515625" style="57" customWidth="1"/>
    <col min="4626" max="4864" width="9.140625" style="57"/>
    <col min="4865" max="4865" width="3.7109375" style="57" customWidth="1"/>
    <col min="4866" max="4866" width="27.85546875" style="57" customWidth="1"/>
    <col min="4867" max="4867" width="15.28515625" style="57" customWidth="1"/>
    <col min="4868" max="4868" width="16.140625" style="57" customWidth="1"/>
    <col min="4869" max="4869" width="10.5703125" style="57" customWidth="1"/>
    <col min="4870" max="4870" width="11.5703125" style="57" customWidth="1"/>
    <col min="4871" max="4871" width="12.42578125" style="57" customWidth="1"/>
    <col min="4872" max="4872" width="10" style="57" customWidth="1"/>
    <col min="4873" max="4873" width="10.85546875" style="57" customWidth="1"/>
    <col min="4874" max="4874" width="12.42578125" style="57" customWidth="1"/>
    <col min="4875" max="4875" width="10.7109375" style="57" customWidth="1"/>
    <col min="4876" max="4876" width="10.85546875" style="57" customWidth="1"/>
    <col min="4877" max="4877" width="12.28515625" style="57" customWidth="1"/>
    <col min="4878" max="4878" width="9.7109375" style="57" customWidth="1"/>
    <col min="4879" max="4879" width="10.85546875" style="57" customWidth="1"/>
    <col min="4880" max="4880" width="12.28515625" style="57" customWidth="1"/>
    <col min="4881" max="4881" width="9.28515625" style="57" customWidth="1"/>
    <col min="4882" max="5120" width="9.140625" style="57"/>
    <col min="5121" max="5121" width="3.7109375" style="57" customWidth="1"/>
    <col min="5122" max="5122" width="27.85546875" style="57" customWidth="1"/>
    <col min="5123" max="5123" width="15.28515625" style="57" customWidth="1"/>
    <col min="5124" max="5124" width="16.140625" style="57" customWidth="1"/>
    <col min="5125" max="5125" width="10.5703125" style="57" customWidth="1"/>
    <col min="5126" max="5126" width="11.5703125" style="57" customWidth="1"/>
    <col min="5127" max="5127" width="12.42578125" style="57" customWidth="1"/>
    <col min="5128" max="5128" width="10" style="57" customWidth="1"/>
    <col min="5129" max="5129" width="10.85546875" style="57" customWidth="1"/>
    <col min="5130" max="5130" width="12.42578125" style="57" customWidth="1"/>
    <col min="5131" max="5131" width="10.7109375" style="57" customWidth="1"/>
    <col min="5132" max="5132" width="10.85546875" style="57" customWidth="1"/>
    <col min="5133" max="5133" width="12.28515625" style="57" customWidth="1"/>
    <col min="5134" max="5134" width="9.7109375" style="57" customWidth="1"/>
    <col min="5135" max="5135" width="10.85546875" style="57" customWidth="1"/>
    <col min="5136" max="5136" width="12.28515625" style="57" customWidth="1"/>
    <col min="5137" max="5137" width="9.28515625" style="57" customWidth="1"/>
    <col min="5138" max="5376" width="9.140625" style="57"/>
    <col min="5377" max="5377" width="3.7109375" style="57" customWidth="1"/>
    <col min="5378" max="5378" width="27.85546875" style="57" customWidth="1"/>
    <col min="5379" max="5379" width="15.28515625" style="57" customWidth="1"/>
    <col min="5380" max="5380" width="16.140625" style="57" customWidth="1"/>
    <col min="5381" max="5381" width="10.5703125" style="57" customWidth="1"/>
    <col min="5382" max="5382" width="11.5703125" style="57" customWidth="1"/>
    <col min="5383" max="5383" width="12.42578125" style="57" customWidth="1"/>
    <col min="5384" max="5384" width="10" style="57" customWidth="1"/>
    <col min="5385" max="5385" width="10.85546875" style="57" customWidth="1"/>
    <col min="5386" max="5386" width="12.42578125" style="57" customWidth="1"/>
    <col min="5387" max="5387" width="10.7109375" style="57" customWidth="1"/>
    <col min="5388" max="5388" width="10.85546875" style="57" customWidth="1"/>
    <col min="5389" max="5389" width="12.28515625" style="57" customWidth="1"/>
    <col min="5390" max="5390" width="9.7109375" style="57" customWidth="1"/>
    <col min="5391" max="5391" width="10.85546875" style="57" customWidth="1"/>
    <col min="5392" max="5392" width="12.28515625" style="57" customWidth="1"/>
    <col min="5393" max="5393" width="9.28515625" style="57" customWidth="1"/>
    <col min="5394" max="5632" width="9.140625" style="57"/>
    <col min="5633" max="5633" width="3.7109375" style="57" customWidth="1"/>
    <col min="5634" max="5634" width="27.85546875" style="57" customWidth="1"/>
    <col min="5635" max="5635" width="15.28515625" style="57" customWidth="1"/>
    <col min="5636" max="5636" width="16.140625" style="57" customWidth="1"/>
    <col min="5637" max="5637" width="10.5703125" style="57" customWidth="1"/>
    <col min="5638" max="5638" width="11.5703125" style="57" customWidth="1"/>
    <col min="5639" max="5639" width="12.42578125" style="57" customWidth="1"/>
    <col min="5640" max="5640" width="10" style="57" customWidth="1"/>
    <col min="5641" max="5641" width="10.85546875" style="57" customWidth="1"/>
    <col min="5642" max="5642" width="12.42578125" style="57" customWidth="1"/>
    <col min="5643" max="5643" width="10.7109375" style="57" customWidth="1"/>
    <col min="5644" max="5644" width="10.85546875" style="57" customWidth="1"/>
    <col min="5645" max="5645" width="12.28515625" style="57" customWidth="1"/>
    <col min="5646" max="5646" width="9.7109375" style="57" customWidth="1"/>
    <col min="5647" max="5647" width="10.85546875" style="57" customWidth="1"/>
    <col min="5648" max="5648" width="12.28515625" style="57" customWidth="1"/>
    <col min="5649" max="5649" width="9.28515625" style="57" customWidth="1"/>
    <col min="5650" max="5888" width="9.140625" style="57"/>
    <col min="5889" max="5889" width="3.7109375" style="57" customWidth="1"/>
    <col min="5890" max="5890" width="27.85546875" style="57" customWidth="1"/>
    <col min="5891" max="5891" width="15.28515625" style="57" customWidth="1"/>
    <col min="5892" max="5892" width="16.140625" style="57" customWidth="1"/>
    <col min="5893" max="5893" width="10.5703125" style="57" customWidth="1"/>
    <col min="5894" max="5894" width="11.5703125" style="57" customWidth="1"/>
    <col min="5895" max="5895" width="12.42578125" style="57" customWidth="1"/>
    <col min="5896" max="5896" width="10" style="57" customWidth="1"/>
    <col min="5897" max="5897" width="10.85546875" style="57" customWidth="1"/>
    <col min="5898" max="5898" width="12.42578125" style="57" customWidth="1"/>
    <col min="5899" max="5899" width="10.7109375" style="57" customWidth="1"/>
    <col min="5900" max="5900" width="10.85546875" style="57" customWidth="1"/>
    <col min="5901" max="5901" width="12.28515625" style="57" customWidth="1"/>
    <col min="5902" max="5902" width="9.7109375" style="57" customWidth="1"/>
    <col min="5903" max="5903" width="10.85546875" style="57" customWidth="1"/>
    <col min="5904" max="5904" width="12.28515625" style="57" customWidth="1"/>
    <col min="5905" max="5905" width="9.28515625" style="57" customWidth="1"/>
    <col min="5906" max="6144" width="9.140625" style="57"/>
    <col min="6145" max="6145" width="3.7109375" style="57" customWidth="1"/>
    <col min="6146" max="6146" width="27.85546875" style="57" customWidth="1"/>
    <col min="6147" max="6147" width="15.28515625" style="57" customWidth="1"/>
    <col min="6148" max="6148" width="16.140625" style="57" customWidth="1"/>
    <col min="6149" max="6149" width="10.5703125" style="57" customWidth="1"/>
    <col min="6150" max="6150" width="11.5703125" style="57" customWidth="1"/>
    <col min="6151" max="6151" width="12.42578125" style="57" customWidth="1"/>
    <col min="6152" max="6152" width="10" style="57" customWidth="1"/>
    <col min="6153" max="6153" width="10.85546875" style="57" customWidth="1"/>
    <col min="6154" max="6154" width="12.42578125" style="57" customWidth="1"/>
    <col min="6155" max="6155" width="10.7109375" style="57" customWidth="1"/>
    <col min="6156" max="6156" width="10.85546875" style="57" customWidth="1"/>
    <col min="6157" max="6157" width="12.28515625" style="57" customWidth="1"/>
    <col min="6158" max="6158" width="9.7109375" style="57" customWidth="1"/>
    <col min="6159" max="6159" width="10.85546875" style="57" customWidth="1"/>
    <col min="6160" max="6160" width="12.28515625" style="57" customWidth="1"/>
    <col min="6161" max="6161" width="9.28515625" style="57" customWidth="1"/>
    <col min="6162" max="6400" width="9.140625" style="57"/>
    <col min="6401" max="6401" width="3.7109375" style="57" customWidth="1"/>
    <col min="6402" max="6402" width="27.85546875" style="57" customWidth="1"/>
    <col min="6403" max="6403" width="15.28515625" style="57" customWidth="1"/>
    <col min="6404" max="6404" width="16.140625" style="57" customWidth="1"/>
    <col min="6405" max="6405" width="10.5703125" style="57" customWidth="1"/>
    <col min="6406" max="6406" width="11.5703125" style="57" customWidth="1"/>
    <col min="6407" max="6407" width="12.42578125" style="57" customWidth="1"/>
    <col min="6408" max="6408" width="10" style="57" customWidth="1"/>
    <col min="6409" max="6409" width="10.85546875" style="57" customWidth="1"/>
    <col min="6410" max="6410" width="12.42578125" style="57" customWidth="1"/>
    <col min="6411" max="6411" width="10.7109375" style="57" customWidth="1"/>
    <col min="6412" max="6412" width="10.85546875" style="57" customWidth="1"/>
    <col min="6413" max="6413" width="12.28515625" style="57" customWidth="1"/>
    <col min="6414" max="6414" width="9.7109375" style="57" customWidth="1"/>
    <col min="6415" max="6415" width="10.85546875" style="57" customWidth="1"/>
    <col min="6416" max="6416" width="12.28515625" style="57" customWidth="1"/>
    <col min="6417" max="6417" width="9.28515625" style="57" customWidth="1"/>
    <col min="6418" max="6656" width="9.140625" style="57"/>
    <col min="6657" max="6657" width="3.7109375" style="57" customWidth="1"/>
    <col min="6658" max="6658" width="27.85546875" style="57" customWidth="1"/>
    <col min="6659" max="6659" width="15.28515625" style="57" customWidth="1"/>
    <col min="6660" max="6660" width="16.140625" style="57" customWidth="1"/>
    <col min="6661" max="6661" width="10.5703125" style="57" customWidth="1"/>
    <col min="6662" max="6662" width="11.5703125" style="57" customWidth="1"/>
    <col min="6663" max="6663" width="12.42578125" style="57" customWidth="1"/>
    <col min="6664" max="6664" width="10" style="57" customWidth="1"/>
    <col min="6665" max="6665" width="10.85546875" style="57" customWidth="1"/>
    <col min="6666" max="6666" width="12.42578125" style="57" customWidth="1"/>
    <col min="6667" max="6667" width="10.7109375" style="57" customWidth="1"/>
    <col min="6668" max="6668" width="10.85546875" style="57" customWidth="1"/>
    <col min="6669" max="6669" width="12.28515625" style="57" customWidth="1"/>
    <col min="6670" max="6670" width="9.7109375" style="57" customWidth="1"/>
    <col min="6671" max="6671" width="10.85546875" style="57" customWidth="1"/>
    <col min="6672" max="6672" width="12.28515625" style="57" customWidth="1"/>
    <col min="6673" max="6673" width="9.28515625" style="57" customWidth="1"/>
    <col min="6674" max="6912" width="9.140625" style="57"/>
    <col min="6913" max="6913" width="3.7109375" style="57" customWidth="1"/>
    <col min="6914" max="6914" width="27.85546875" style="57" customWidth="1"/>
    <col min="6915" max="6915" width="15.28515625" style="57" customWidth="1"/>
    <col min="6916" max="6916" width="16.140625" style="57" customWidth="1"/>
    <col min="6917" max="6917" width="10.5703125" style="57" customWidth="1"/>
    <col min="6918" max="6918" width="11.5703125" style="57" customWidth="1"/>
    <col min="6919" max="6919" width="12.42578125" style="57" customWidth="1"/>
    <col min="6920" max="6920" width="10" style="57" customWidth="1"/>
    <col min="6921" max="6921" width="10.85546875" style="57" customWidth="1"/>
    <col min="6922" max="6922" width="12.42578125" style="57" customWidth="1"/>
    <col min="6923" max="6923" width="10.7109375" style="57" customWidth="1"/>
    <col min="6924" max="6924" width="10.85546875" style="57" customWidth="1"/>
    <col min="6925" max="6925" width="12.28515625" style="57" customWidth="1"/>
    <col min="6926" max="6926" width="9.7109375" style="57" customWidth="1"/>
    <col min="6927" max="6927" width="10.85546875" style="57" customWidth="1"/>
    <col min="6928" max="6928" width="12.28515625" style="57" customWidth="1"/>
    <col min="6929" max="6929" width="9.28515625" style="57" customWidth="1"/>
    <col min="6930" max="7168" width="9.140625" style="57"/>
    <col min="7169" max="7169" width="3.7109375" style="57" customWidth="1"/>
    <col min="7170" max="7170" width="27.85546875" style="57" customWidth="1"/>
    <col min="7171" max="7171" width="15.28515625" style="57" customWidth="1"/>
    <col min="7172" max="7172" width="16.140625" style="57" customWidth="1"/>
    <col min="7173" max="7173" width="10.5703125" style="57" customWidth="1"/>
    <col min="7174" max="7174" width="11.5703125" style="57" customWidth="1"/>
    <col min="7175" max="7175" width="12.42578125" style="57" customWidth="1"/>
    <col min="7176" max="7176" width="10" style="57" customWidth="1"/>
    <col min="7177" max="7177" width="10.85546875" style="57" customWidth="1"/>
    <col min="7178" max="7178" width="12.42578125" style="57" customWidth="1"/>
    <col min="7179" max="7179" width="10.7109375" style="57" customWidth="1"/>
    <col min="7180" max="7180" width="10.85546875" style="57" customWidth="1"/>
    <col min="7181" max="7181" width="12.28515625" style="57" customWidth="1"/>
    <col min="7182" max="7182" width="9.7109375" style="57" customWidth="1"/>
    <col min="7183" max="7183" width="10.85546875" style="57" customWidth="1"/>
    <col min="7184" max="7184" width="12.28515625" style="57" customWidth="1"/>
    <col min="7185" max="7185" width="9.28515625" style="57" customWidth="1"/>
    <col min="7186" max="7424" width="9.140625" style="57"/>
    <col min="7425" max="7425" width="3.7109375" style="57" customWidth="1"/>
    <col min="7426" max="7426" width="27.85546875" style="57" customWidth="1"/>
    <col min="7427" max="7427" width="15.28515625" style="57" customWidth="1"/>
    <col min="7428" max="7428" width="16.140625" style="57" customWidth="1"/>
    <col min="7429" max="7429" width="10.5703125" style="57" customWidth="1"/>
    <col min="7430" max="7430" width="11.5703125" style="57" customWidth="1"/>
    <col min="7431" max="7431" width="12.42578125" style="57" customWidth="1"/>
    <col min="7432" max="7432" width="10" style="57" customWidth="1"/>
    <col min="7433" max="7433" width="10.85546875" style="57" customWidth="1"/>
    <col min="7434" max="7434" width="12.42578125" style="57" customWidth="1"/>
    <col min="7435" max="7435" width="10.7109375" style="57" customWidth="1"/>
    <col min="7436" max="7436" width="10.85546875" style="57" customWidth="1"/>
    <col min="7437" max="7437" width="12.28515625" style="57" customWidth="1"/>
    <col min="7438" max="7438" width="9.7109375" style="57" customWidth="1"/>
    <col min="7439" max="7439" width="10.85546875" style="57" customWidth="1"/>
    <col min="7440" max="7440" width="12.28515625" style="57" customWidth="1"/>
    <col min="7441" max="7441" width="9.28515625" style="57" customWidth="1"/>
    <col min="7442" max="7680" width="9.140625" style="57"/>
    <col min="7681" max="7681" width="3.7109375" style="57" customWidth="1"/>
    <col min="7682" max="7682" width="27.85546875" style="57" customWidth="1"/>
    <col min="7683" max="7683" width="15.28515625" style="57" customWidth="1"/>
    <col min="7684" max="7684" width="16.140625" style="57" customWidth="1"/>
    <col min="7685" max="7685" width="10.5703125" style="57" customWidth="1"/>
    <col min="7686" max="7686" width="11.5703125" style="57" customWidth="1"/>
    <col min="7687" max="7687" width="12.42578125" style="57" customWidth="1"/>
    <col min="7688" max="7688" width="10" style="57" customWidth="1"/>
    <col min="7689" max="7689" width="10.85546875" style="57" customWidth="1"/>
    <col min="7690" max="7690" width="12.42578125" style="57" customWidth="1"/>
    <col min="7691" max="7691" width="10.7109375" style="57" customWidth="1"/>
    <col min="7692" max="7692" width="10.85546875" style="57" customWidth="1"/>
    <col min="7693" max="7693" width="12.28515625" style="57" customWidth="1"/>
    <col min="7694" max="7694" width="9.7109375" style="57" customWidth="1"/>
    <col min="7695" max="7695" width="10.85546875" style="57" customWidth="1"/>
    <col min="7696" max="7696" width="12.28515625" style="57" customWidth="1"/>
    <col min="7697" max="7697" width="9.28515625" style="57" customWidth="1"/>
    <col min="7698" max="7936" width="9.140625" style="57"/>
    <col min="7937" max="7937" width="3.7109375" style="57" customWidth="1"/>
    <col min="7938" max="7938" width="27.85546875" style="57" customWidth="1"/>
    <col min="7939" max="7939" width="15.28515625" style="57" customWidth="1"/>
    <col min="7940" max="7940" width="16.140625" style="57" customWidth="1"/>
    <col min="7941" max="7941" width="10.5703125" style="57" customWidth="1"/>
    <col min="7942" max="7942" width="11.5703125" style="57" customWidth="1"/>
    <col min="7943" max="7943" width="12.42578125" style="57" customWidth="1"/>
    <col min="7944" max="7944" width="10" style="57" customWidth="1"/>
    <col min="7945" max="7945" width="10.85546875" style="57" customWidth="1"/>
    <col min="7946" max="7946" width="12.42578125" style="57" customWidth="1"/>
    <col min="7947" max="7947" width="10.7109375" style="57" customWidth="1"/>
    <col min="7948" max="7948" width="10.85546875" style="57" customWidth="1"/>
    <col min="7949" max="7949" width="12.28515625" style="57" customWidth="1"/>
    <col min="7950" max="7950" width="9.7109375" style="57" customWidth="1"/>
    <col min="7951" max="7951" width="10.85546875" style="57" customWidth="1"/>
    <col min="7952" max="7952" width="12.28515625" style="57" customWidth="1"/>
    <col min="7953" max="7953" width="9.28515625" style="57" customWidth="1"/>
    <col min="7954" max="8192" width="9.140625" style="57"/>
    <col min="8193" max="8193" width="3.7109375" style="57" customWidth="1"/>
    <col min="8194" max="8194" width="27.85546875" style="57" customWidth="1"/>
    <col min="8195" max="8195" width="15.28515625" style="57" customWidth="1"/>
    <col min="8196" max="8196" width="16.140625" style="57" customWidth="1"/>
    <col min="8197" max="8197" width="10.5703125" style="57" customWidth="1"/>
    <col min="8198" max="8198" width="11.5703125" style="57" customWidth="1"/>
    <col min="8199" max="8199" width="12.42578125" style="57" customWidth="1"/>
    <col min="8200" max="8200" width="10" style="57" customWidth="1"/>
    <col min="8201" max="8201" width="10.85546875" style="57" customWidth="1"/>
    <col min="8202" max="8202" width="12.42578125" style="57" customWidth="1"/>
    <col min="8203" max="8203" width="10.7109375" style="57" customWidth="1"/>
    <col min="8204" max="8204" width="10.85546875" style="57" customWidth="1"/>
    <col min="8205" max="8205" width="12.28515625" style="57" customWidth="1"/>
    <col min="8206" max="8206" width="9.7109375" style="57" customWidth="1"/>
    <col min="8207" max="8207" width="10.85546875" style="57" customWidth="1"/>
    <col min="8208" max="8208" width="12.28515625" style="57" customWidth="1"/>
    <col min="8209" max="8209" width="9.28515625" style="57" customWidth="1"/>
    <col min="8210" max="8448" width="9.140625" style="57"/>
    <col min="8449" max="8449" width="3.7109375" style="57" customWidth="1"/>
    <col min="8450" max="8450" width="27.85546875" style="57" customWidth="1"/>
    <col min="8451" max="8451" width="15.28515625" style="57" customWidth="1"/>
    <col min="8452" max="8452" width="16.140625" style="57" customWidth="1"/>
    <col min="8453" max="8453" width="10.5703125" style="57" customWidth="1"/>
    <col min="8454" max="8454" width="11.5703125" style="57" customWidth="1"/>
    <col min="8455" max="8455" width="12.42578125" style="57" customWidth="1"/>
    <col min="8456" max="8456" width="10" style="57" customWidth="1"/>
    <col min="8457" max="8457" width="10.85546875" style="57" customWidth="1"/>
    <col min="8458" max="8458" width="12.42578125" style="57" customWidth="1"/>
    <col min="8459" max="8459" width="10.7109375" style="57" customWidth="1"/>
    <col min="8460" max="8460" width="10.85546875" style="57" customWidth="1"/>
    <col min="8461" max="8461" width="12.28515625" style="57" customWidth="1"/>
    <col min="8462" max="8462" width="9.7109375" style="57" customWidth="1"/>
    <col min="8463" max="8463" width="10.85546875" style="57" customWidth="1"/>
    <col min="8464" max="8464" width="12.28515625" style="57" customWidth="1"/>
    <col min="8465" max="8465" width="9.28515625" style="57" customWidth="1"/>
    <col min="8466" max="8704" width="9.140625" style="57"/>
    <col min="8705" max="8705" width="3.7109375" style="57" customWidth="1"/>
    <col min="8706" max="8706" width="27.85546875" style="57" customWidth="1"/>
    <col min="8707" max="8707" width="15.28515625" style="57" customWidth="1"/>
    <col min="8708" max="8708" width="16.140625" style="57" customWidth="1"/>
    <col min="8709" max="8709" width="10.5703125" style="57" customWidth="1"/>
    <col min="8710" max="8710" width="11.5703125" style="57" customWidth="1"/>
    <col min="8711" max="8711" width="12.42578125" style="57" customWidth="1"/>
    <col min="8712" max="8712" width="10" style="57" customWidth="1"/>
    <col min="8713" max="8713" width="10.85546875" style="57" customWidth="1"/>
    <col min="8714" max="8714" width="12.42578125" style="57" customWidth="1"/>
    <col min="8715" max="8715" width="10.7109375" style="57" customWidth="1"/>
    <col min="8716" max="8716" width="10.85546875" style="57" customWidth="1"/>
    <col min="8717" max="8717" width="12.28515625" style="57" customWidth="1"/>
    <col min="8718" max="8718" width="9.7109375" style="57" customWidth="1"/>
    <col min="8719" max="8719" width="10.85546875" style="57" customWidth="1"/>
    <col min="8720" max="8720" width="12.28515625" style="57" customWidth="1"/>
    <col min="8721" max="8721" width="9.28515625" style="57" customWidth="1"/>
    <col min="8722" max="8960" width="9.140625" style="57"/>
    <col min="8961" max="8961" width="3.7109375" style="57" customWidth="1"/>
    <col min="8962" max="8962" width="27.85546875" style="57" customWidth="1"/>
    <col min="8963" max="8963" width="15.28515625" style="57" customWidth="1"/>
    <col min="8964" max="8964" width="16.140625" style="57" customWidth="1"/>
    <col min="8965" max="8965" width="10.5703125" style="57" customWidth="1"/>
    <col min="8966" max="8966" width="11.5703125" style="57" customWidth="1"/>
    <col min="8967" max="8967" width="12.42578125" style="57" customWidth="1"/>
    <col min="8968" max="8968" width="10" style="57" customWidth="1"/>
    <col min="8969" max="8969" width="10.85546875" style="57" customWidth="1"/>
    <col min="8970" max="8970" width="12.42578125" style="57" customWidth="1"/>
    <col min="8971" max="8971" width="10.7109375" style="57" customWidth="1"/>
    <col min="8972" max="8972" width="10.85546875" style="57" customWidth="1"/>
    <col min="8973" max="8973" width="12.28515625" style="57" customWidth="1"/>
    <col min="8974" max="8974" width="9.7109375" style="57" customWidth="1"/>
    <col min="8975" max="8975" width="10.85546875" style="57" customWidth="1"/>
    <col min="8976" max="8976" width="12.28515625" style="57" customWidth="1"/>
    <col min="8977" max="8977" width="9.28515625" style="57" customWidth="1"/>
    <col min="8978" max="9216" width="9.140625" style="57"/>
    <col min="9217" max="9217" width="3.7109375" style="57" customWidth="1"/>
    <col min="9218" max="9218" width="27.85546875" style="57" customWidth="1"/>
    <col min="9219" max="9219" width="15.28515625" style="57" customWidth="1"/>
    <col min="9220" max="9220" width="16.140625" style="57" customWidth="1"/>
    <col min="9221" max="9221" width="10.5703125" style="57" customWidth="1"/>
    <col min="9222" max="9222" width="11.5703125" style="57" customWidth="1"/>
    <col min="9223" max="9223" width="12.42578125" style="57" customWidth="1"/>
    <col min="9224" max="9224" width="10" style="57" customWidth="1"/>
    <col min="9225" max="9225" width="10.85546875" style="57" customWidth="1"/>
    <col min="9226" max="9226" width="12.42578125" style="57" customWidth="1"/>
    <col min="9227" max="9227" width="10.7109375" style="57" customWidth="1"/>
    <col min="9228" max="9228" width="10.85546875" style="57" customWidth="1"/>
    <col min="9229" max="9229" width="12.28515625" style="57" customWidth="1"/>
    <col min="9230" max="9230" width="9.7109375" style="57" customWidth="1"/>
    <col min="9231" max="9231" width="10.85546875" style="57" customWidth="1"/>
    <col min="9232" max="9232" width="12.28515625" style="57" customWidth="1"/>
    <col min="9233" max="9233" width="9.28515625" style="57" customWidth="1"/>
    <col min="9234" max="9472" width="9.140625" style="57"/>
    <col min="9473" max="9473" width="3.7109375" style="57" customWidth="1"/>
    <col min="9474" max="9474" width="27.85546875" style="57" customWidth="1"/>
    <col min="9475" max="9475" width="15.28515625" style="57" customWidth="1"/>
    <col min="9476" max="9476" width="16.140625" style="57" customWidth="1"/>
    <col min="9477" max="9477" width="10.5703125" style="57" customWidth="1"/>
    <col min="9478" max="9478" width="11.5703125" style="57" customWidth="1"/>
    <col min="9479" max="9479" width="12.42578125" style="57" customWidth="1"/>
    <col min="9480" max="9480" width="10" style="57" customWidth="1"/>
    <col min="9481" max="9481" width="10.85546875" style="57" customWidth="1"/>
    <col min="9482" max="9482" width="12.42578125" style="57" customWidth="1"/>
    <col min="9483" max="9483" width="10.7109375" style="57" customWidth="1"/>
    <col min="9484" max="9484" width="10.85546875" style="57" customWidth="1"/>
    <col min="9485" max="9485" width="12.28515625" style="57" customWidth="1"/>
    <col min="9486" max="9486" width="9.7109375" style="57" customWidth="1"/>
    <col min="9487" max="9487" width="10.85546875" style="57" customWidth="1"/>
    <col min="9488" max="9488" width="12.28515625" style="57" customWidth="1"/>
    <col min="9489" max="9489" width="9.28515625" style="57" customWidth="1"/>
    <col min="9490" max="9728" width="9.140625" style="57"/>
    <col min="9729" max="9729" width="3.7109375" style="57" customWidth="1"/>
    <col min="9730" max="9730" width="27.85546875" style="57" customWidth="1"/>
    <col min="9731" max="9731" width="15.28515625" style="57" customWidth="1"/>
    <col min="9732" max="9732" width="16.140625" style="57" customWidth="1"/>
    <col min="9733" max="9733" width="10.5703125" style="57" customWidth="1"/>
    <col min="9734" max="9734" width="11.5703125" style="57" customWidth="1"/>
    <col min="9735" max="9735" width="12.42578125" style="57" customWidth="1"/>
    <col min="9736" max="9736" width="10" style="57" customWidth="1"/>
    <col min="9737" max="9737" width="10.85546875" style="57" customWidth="1"/>
    <col min="9738" max="9738" width="12.42578125" style="57" customWidth="1"/>
    <col min="9739" max="9739" width="10.7109375" style="57" customWidth="1"/>
    <col min="9740" max="9740" width="10.85546875" style="57" customWidth="1"/>
    <col min="9741" max="9741" width="12.28515625" style="57" customWidth="1"/>
    <col min="9742" max="9742" width="9.7109375" style="57" customWidth="1"/>
    <col min="9743" max="9743" width="10.85546875" style="57" customWidth="1"/>
    <col min="9744" max="9744" width="12.28515625" style="57" customWidth="1"/>
    <col min="9745" max="9745" width="9.28515625" style="57" customWidth="1"/>
    <col min="9746" max="9984" width="9.140625" style="57"/>
    <col min="9985" max="9985" width="3.7109375" style="57" customWidth="1"/>
    <col min="9986" max="9986" width="27.85546875" style="57" customWidth="1"/>
    <col min="9987" max="9987" width="15.28515625" style="57" customWidth="1"/>
    <col min="9988" max="9988" width="16.140625" style="57" customWidth="1"/>
    <col min="9989" max="9989" width="10.5703125" style="57" customWidth="1"/>
    <col min="9990" max="9990" width="11.5703125" style="57" customWidth="1"/>
    <col min="9991" max="9991" width="12.42578125" style="57" customWidth="1"/>
    <col min="9992" max="9992" width="10" style="57" customWidth="1"/>
    <col min="9993" max="9993" width="10.85546875" style="57" customWidth="1"/>
    <col min="9994" max="9994" width="12.42578125" style="57" customWidth="1"/>
    <col min="9995" max="9995" width="10.7109375" style="57" customWidth="1"/>
    <col min="9996" max="9996" width="10.85546875" style="57" customWidth="1"/>
    <col min="9997" max="9997" width="12.28515625" style="57" customWidth="1"/>
    <col min="9998" max="9998" width="9.7109375" style="57" customWidth="1"/>
    <col min="9999" max="9999" width="10.85546875" style="57" customWidth="1"/>
    <col min="10000" max="10000" width="12.28515625" style="57" customWidth="1"/>
    <col min="10001" max="10001" width="9.28515625" style="57" customWidth="1"/>
    <col min="10002" max="10240" width="9.140625" style="57"/>
    <col min="10241" max="10241" width="3.7109375" style="57" customWidth="1"/>
    <col min="10242" max="10242" width="27.85546875" style="57" customWidth="1"/>
    <col min="10243" max="10243" width="15.28515625" style="57" customWidth="1"/>
    <col min="10244" max="10244" width="16.140625" style="57" customWidth="1"/>
    <col min="10245" max="10245" width="10.5703125" style="57" customWidth="1"/>
    <col min="10246" max="10246" width="11.5703125" style="57" customWidth="1"/>
    <col min="10247" max="10247" width="12.42578125" style="57" customWidth="1"/>
    <col min="10248" max="10248" width="10" style="57" customWidth="1"/>
    <col min="10249" max="10249" width="10.85546875" style="57" customWidth="1"/>
    <col min="10250" max="10250" width="12.42578125" style="57" customWidth="1"/>
    <col min="10251" max="10251" width="10.7109375" style="57" customWidth="1"/>
    <col min="10252" max="10252" width="10.85546875" style="57" customWidth="1"/>
    <col min="10253" max="10253" width="12.28515625" style="57" customWidth="1"/>
    <col min="10254" max="10254" width="9.7109375" style="57" customWidth="1"/>
    <col min="10255" max="10255" width="10.85546875" style="57" customWidth="1"/>
    <col min="10256" max="10256" width="12.28515625" style="57" customWidth="1"/>
    <col min="10257" max="10257" width="9.28515625" style="57" customWidth="1"/>
    <col min="10258" max="10496" width="9.140625" style="57"/>
    <col min="10497" max="10497" width="3.7109375" style="57" customWidth="1"/>
    <col min="10498" max="10498" width="27.85546875" style="57" customWidth="1"/>
    <col min="10499" max="10499" width="15.28515625" style="57" customWidth="1"/>
    <col min="10500" max="10500" width="16.140625" style="57" customWidth="1"/>
    <col min="10501" max="10501" width="10.5703125" style="57" customWidth="1"/>
    <col min="10502" max="10502" width="11.5703125" style="57" customWidth="1"/>
    <col min="10503" max="10503" width="12.42578125" style="57" customWidth="1"/>
    <col min="10504" max="10504" width="10" style="57" customWidth="1"/>
    <col min="10505" max="10505" width="10.85546875" style="57" customWidth="1"/>
    <col min="10506" max="10506" width="12.42578125" style="57" customWidth="1"/>
    <col min="10507" max="10507" width="10.7109375" style="57" customWidth="1"/>
    <col min="10508" max="10508" width="10.85546875" style="57" customWidth="1"/>
    <col min="10509" max="10509" width="12.28515625" style="57" customWidth="1"/>
    <col min="10510" max="10510" width="9.7109375" style="57" customWidth="1"/>
    <col min="10511" max="10511" width="10.85546875" style="57" customWidth="1"/>
    <col min="10512" max="10512" width="12.28515625" style="57" customWidth="1"/>
    <col min="10513" max="10513" width="9.28515625" style="57" customWidth="1"/>
    <col min="10514" max="10752" width="9.140625" style="57"/>
    <col min="10753" max="10753" width="3.7109375" style="57" customWidth="1"/>
    <col min="10754" max="10754" width="27.85546875" style="57" customWidth="1"/>
    <col min="10755" max="10755" width="15.28515625" style="57" customWidth="1"/>
    <col min="10756" max="10756" width="16.140625" style="57" customWidth="1"/>
    <col min="10757" max="10757" width="10.5703125" style="57" customWidth="1"/>
    <col min="10758" max="10758" width="11.5703125" style="57" customWidth="1"/>
    <col min="10759" max="10759" width="12.42578125" style="57" customWidth="1"/>
    <col min="10760" max="10760" width="10" style="57" customWidth="1"/>
    <col min="10761" max="10761" width="10.85546875" style="57" customWidth="1"/>
    <col min="10762" max="10762" width="12.42578125" style="57" customWidth="1"/>
    <col min="10763" max="10763" width="10.7109375" style="57" customWidth="1"/>
    <col min="10764" max="10764" width="10.85546875" style="57" customWidth="1"/>
    <col min="10765" max="10765" width="12.28515625" style="57" customWidth="1"/>
    <col min="10766" max="10766" width="9.7109375" style="57" customWidth="1"/>
    <col min="10767" max="10767" width="10.85546875" style="57" customWidth="1"/>
    <col min="10768" max="10768" width="12.28515625" style="57" customWidth="1"/>
    <col min="10769" max="10769" width="9.28515625" style="57" customWidth="1"/>
    <col min="10770" max="11008" width="9.140625" style="57"/>
    <col min="11009" max="11009" width="3.7109375" style="57" customWidth="1"/>
    <col min="11010" max="11010" width="27.85546875" style="57" customWidth="1"/>
    <col min="11011" max="11011" width="15.28515625" style="57" customWidth="1"/>
    <col min="11012" max="11012" width="16.140625" style="57" customWidth="1"/>
    <col min="11013" max="11013" width="10.5703125" style="57" customWidth="1"/>
    <col min="11014" max="11014" width="11.5703125" style="57" customWidth="1"/>
    <col min="11015" max="11015" width="12.42578125" style="57" customWidth="1"/>
    <col min="11016" max="11016" width="10" style="57" customWidth="1"/>
    <col min="11017" max="11017" width="10.85546875" style="57" customWidth="1"/>
    <col min="11018" max="11018" width="12.42578125" style="57" customWidth="1"/>
    <col min="11019" max="11019" width="10.7109375" style="57" customWidth="1"/>
    <col min="11020" max="11020" width="10.85546875" style="57" customWidth="1"/>
    <col min="11021" max="11021" width="12.28515625" style="57" customWidth="1"/>
    <col min="11022" max="11022" width="9.7109375" style="57" customWidth="1"/>
    <col min="11023" max="11023" width="10.85546875" style="57" customWidth="1"/>
    <col min="11024" max="11024" width="12.28515625" style="57" customWidth="1"/>
    <col min="11025" max="11025" width="9.28515625" style="57" customWidth="1"/>
    <col min="11026" max="11264" width="9.140625" style="57"/>
    <col min="11265" max="11265" width="3.7109375" style="57" customWidth="1"/>
    <col min="11266" max="11266" width="27.85546875" style="57" customWidth="1"/>
    <col min="11267" max="11267" width="15.28515625" style="57" customWidth="1"/>
    <col min="11268" max="11268" width="16.140625" style="57" customWidth="1"/>
    <col min="11269" max="11269" width="10.5703125" style="57" customWidth="1"/>
    <col min="11270" max="11270" width="11.5703125" style="57" customWidth="1"/>
    <col min="11271" max="11271" width="12.42578125" style="57" customWidth="1"/>
    <col min="11272" max="11272" width="10" style="57" customWidth="1"/>
    <col min="11273" max="11273" width="10.85546875" style="57" customWidth="1"/>
    <col min="11274" max="11274" width="12.42578125" style="57" customWidth="1"/>
    <col min="11275" max="11275" width="10.7109375" style="57" customWidth="1"/>
    <col min="11276" max="11276" width="10.85546875" style="57" customWidth="1"/>
    <col min="11277" max="11277" width="12.28515625" style="57" customWidth="1"/>
    <col min="11278" max="11278" width="9.7109375" style="57" customWidth="1"/>
    <col min="11279" max="11279" width="10.85546875" style="57" customWidth="1"/>
    <col min="11280" max="11280" width="12.28515625" style="57" customWidth="1"/>
    <col min="11281" max="11281" width="9.28515625" style="57" customWidth="1"/>
    <col min="11282" max="11520" width="9.140625" style="57"/>
    <col min="11521" max="11521" width="3.7109375" style="57" customWidth="1"/>
    <col min="11522" max="11522" width="27.85546875" style="57" customWidth="1"/>
    <col min="11523" max="11523" width="15.28515625" style="57" customWidth="1"/>
    <col min="11524" max="11524" width="16.140625" style="57" customWidth="1"/>
    <col min="11525" max="11525" width="10.5703125" style="57" customWidth="1"/>
    <col min="11526" max="11526" width="11.5703125" style="57" customWidth="1"/>
    <col min="11527" max="11527" width="12.42578125" style="57" customWidth="1"/>
    <col min="11528" max="11528" width="10" style="57" customWidth="1"/>
    <col min="11529" max="11529" width="10.85546875" style="57" customWidth="1"/>
    <col min="11530" max="11530" width="12.42578125" style="57" customWidth="1"/>
    <col min="11531" max="11531" width="10.7109375" style="57" customWidth="1"/>
    <col min="11532" max="11532" width="10.85546875" style="57" customWidth="1"/>
    <col min="11533" max="11533" width="12.28515625" style="57" customWidth="1"/>
    <col min="11534" max="11534" width="9.7109375" style="57" customWidth="1"/>
    <col min="11535" max="11535" width="10.85546875" style="57" customWidth="1"/>
    <col min="11536" max="11536" width="12.28515625" style="57" customWidth="1"/>
    <col min="11537" max="11537" width="9.28515625" style="57" customWidth="1"/>
    <col min="11538" max="11776" width="9.140625" style="57"/>
    <col min="11777" max="11777" width="3.7109375" style="57" customWidth="1"/>
    <col min="11778" max="11778" width="27.85546875" style="57" customWidth="1"/>
    <col min="11779" max="11779" width="15.28515625" style="57" customWidth="1"/>
    <col min="11780" max="11780" width="16.140625" style="57" customWidth="1"/>
    <col min="11781" max="11781" width="10.5703125" style="57" customWidth="1"/>
    <col min="11782" max="11782" width="11.5703125" style="57" customWidth="1"/>
    <col min="11783" max="11783" width="12.42578125" style="57" customWidth="1"/>
    <col min="11784" max="11784" width="10" style="57" customWidth="1"/>
    <col min="11785" max="11785" width="10.85546875" style="57" customWidth="1"/>
    <col min="11786" max="11786" width="12.42578125" style="57" customWidth="1"/>
    <col min="11787" max="11787" width="10.7109375" style="57" customWidth="1"/>
    <col min="11788" max="11788" width="10.85546875" style="57" customWidth="1"/>
    <col min="11789" max="11789" width="12.28515625" style="57" customWidth="1"/>
    <col min="11790" max="11790" width="9.7109375" style="57" customWidth="1"/>
    <col min="11791" max="11791" width="10.85546875" style="57" customWidth="1"/>
    <col min="11792" max="11792" width="12.28515625" style="57" customWidth="1"/>
    <col min="11793" max="11793" width="9.28515625" style="57" customWidth="1"/>
    <col min="11794" max="12032" width="9.140625" style="57"/>
    <col min="12033" max="12033" width="3.7109375" style="57" customWidth="1"/>
    <col min="12034" max="12034" width="27.85546875" style="57" customWidth="1"/>
    <col min="12035" max="12035" width="15.28515625" style="57" customWidth="1"/>
    <col min="12036" max="12036" width="16.140625" style="57" customWidth="1"/>
    <col min="12037" max="12037" width="10.5703125" style="57" customWidth="1"/>
    <col min="12038" max="12038" width="11.5703125" style="57" customWidth="1"/>
    <col min="12039" max="12039" width="12.42578125" style="57" customWidth="1"/>
    <col min="12040" max="12040" width="10" style="57" customWidth="1"/>
    <col min="12041" max="12041" width="10.85546875" style="57" customWidth="1"/>
    <col min="12042" max="12042" width="12.42578125" style="57" customWidth="1"/>
    <col min="12043" max="12043" width="10.7109375" style="57" customWidth="1"/>
    <col min="12044" max="12044" width="10.85546875" style="57" customWidth="1"/>
    <col min="12045" max="12045" width="12.28515625" style="57" customWidth="1"/>
    <col min="12046" max="12046" width="9.7109375" style="57" customWidth="1"/>
    <col min="12047" max="12047" width="10.85546875" style="57" customWidth="1"/>
    <col min="12048" max="12048" width="12.28515625" style="57" customWidth="1"/>
    <col min="12049" max="12049" width="9.28515625" style="57" customWidth="1"/>
    <col min="12050" max="12288" width="9.140625" style="57"/>
    <col min="12289" max="12289" width="3.7109375" style="57" customWidth="1"/>
    <col min="12290" max="12290" width="27.85546875" style="57" customWidth="1"/>
    <col min="12291" max="12291" width="15.28515625" style="57" customWidth="1"/>
    <col min="12292" max="12292" width="16.140625" style="57" customWidth="1"/>
    <col min="12293" max="12293" width="10.5703125" style="57" customWidth="1"/>
    <col min="12294" max="12294" width="11.5703125" style="57" customWidth="1"/>
    <col min="12295" max="12295" width="12.42578125" style="57" customWidth="1"/>
    <col min="12296" max="12296" width="10" style="57" customWidth="1"/>
    <col min="12297" max="12297" width="10.85546875" style="57" customWidth="1"/>
    <col min="12298" max="12298" width="12.42578125" style="57" customWidth="1"/>
    <col min="12299" max="12299" width="10.7109375" style="57" customWidth="1"/>
    <col min="12300" max="12300" width="10.85546875" style="57" customWidth="1"/>
    <col min="12301" max="12301" width="12.28515625" style="57" customWidth="1"/>
    <col min="12302" max="12302" width="9.7109375" style="57" customWidth="1"/>
    <col min="12303" max="12303" width="10.85546875" style="57" customWidth="1"/>
    <col min="12304" max="12304" width="12.28515625" style="57" customWidth="1"/>
    <col min="12305" max="12305" width="9.28515625" style="57" customWidth="1"/>
    <col min="12306" max="12544" width="9.140625" style="57"/>
    <col min="12545" max="12545" width="3.7109375" style="57" customWidth="1"/>
    <col min="12546" max="12546" width="27.85546875" style="57" customWidth="1"/>
    <col min="12547" max="12547" width="15.28515625" style="57" customWidth="1"/>
    <col min="12548" max="12548" width="16.140625" style="57" customWidth="1"/>
    <col min="12549" max="12549" width="10.5703125" style="57" customWidth="1"/>
    <col min="12550" max="12550" width="11.5703125" style="57" customWidth="1"/>
    <col min="12551" max="12551" width="12.42578125" style="57" customWidth="1"/>
    <col min="12552" max="12552" width="10" style="57" customWidth="1"/>
    <col min="12553" max="12553" width="10.85546875" style="57" customWidth="1"/>
    <col min="12554" max="12554" width="12.42578125" style="57" customWidth="1"/>
    <col min="12555" max="12555" width="10.7109375" style="57" customWidth="1"/>
    <col min="12556" max="12556" width="10.85546875" style="57" customWidth="1"/>
    <col min="12557" max="12557" width="12.28515625" style="57" customWidth="1"/>
    <col min="12558" max="12558" width="9.7109375" style="57" customWidth="1"/>
    <col min="12559" max="12559" width="10.85546875" style="57" customWidth="1"/>
    <col min="12560" max="12560" width="12.28515625" style="57" customWidth="1"/>
    <col min="12561" max="12561" width="9.28515625" style="57" customWidth="1"/>
    <col min="12562" max="12800" width="9.140625" style="57"/>
    <col min="12801" max="12801" width="3.7109375" style="57" customWidth="1"/>
    <col min="12802" max="12802" width="27.85546875" style="57" customWidth="1"/>
    <col min="12803" max="12803" width="15.28515625" style="57" customWidth="1"/>
    <col min="12804" max="12804" width="16.140625" style="57" customWidth="1"/>
    <col min="12805" max="12805" width="10.5703125" style="57" customWidth="1"/>
    <col min="12806" max="12806" width="11.5703125" style="57" customWidth="1"/>
    <col min="12807" max="12807" width="12.42578125" style="57" customWidth="1"/>
    <col min="12808" max="12808" width="10" style="57" customWidth="1"/>
    <col min="12809" max="12809" width="10.85546875" style="57" customWidth="1"/>
    <col min="12810" max="12810" width="12.42578125" style="57" customWidth="1"/>
    <col min="12811" max="12811" width="10.7109375" style="57" customWidth="1"/>
    <col min="12812" max="12812" width="10.85546875" style="57" customWidth="1"/>
    <col min="12813" max="12813" width="12.28515625" style="57" customWidth="1"/>
    <col min="12814" max="12814" width="9.7109375" style="57" customWidth="1"/>
    <col min="12815" max="12815" width="10.85546875" style="57" customWidth="1"/>
    <col min="12816" max="12816" width="12.28515625" style="57" customWidth="1"/>
    <col min="12817" max="12817" width="9.28515625" style="57" customWidth="1"/>
    <col min="12818" max="13056" width="9.140625" style="57"/>
    <col min="13057" max="13057" width="3.7109375" style="57" customWidth="1"/>
    <col min="13058" max="13058" width="27.85546875" style="57" customWidth="1"/>
    <col min="13059" max="13059" width="15.28515625" style="57" customWidth="1"/>
    <col min="13060" max="13060" width="16.140625" style="57" customWidth="1"/>
    <col min="13061" max="13061" width="10.5703125" style="57" customWidth="1"/>
    <col min="13062" max="13062" width="11.5703125" style="57" customWidth="1"/>
    <col min="13063" max="13063" width="12.42578125" style="57" customWidth="1"/>
    <col min="13064" max="13064" width="10" style="57" customWidth="1"/>
    <col min="13065" max="13065" width="10.85546875" style="57" customWidth="1"/>
    <col min="13066" max="13066" width="12.42578125" style="57" customWidth="1"/>
    <col min="13067" max="13067" width="10.7109375" style="57" customWidth="1"/>
    <col min="13068" max="13068" width="10.85546875" style="57" customWidth="1"/>
    <col min="13069" max="13069" width="12.28515625" style="57" customWidth="1"/>
    <col min="13070" max="13070" width="9.7109375" style="57" customWidth="1"/>
    <col min="13071" max="13071" width="10.85546875" style="57" customWidth="1"/>
    <col min="13072" max="13072" width="12.28515625" style="57" customWidth="1"/>
    <col min="13073" max="13073" width="9.28515625" style="57" customWidth="1"/>
    <col min="13074" max="13312" width="9.140625" style="57"/>
    <col min="13313" max="13313" width="3.7109375" style="57" customWidth="1"/>
    <col min="13314" max="13314" width="27.85546875" style="57" customWidth="1"/>
    <col min="13315" max="13315" width="15.28515625" style="57" customWidth="1"/>
    <col min="13316" max="13316" width="16.140625" style="57" customWidth="1"/>
    <col min="13317" max="13317" width="10.5703125" style="57" customWidth="1"/>
    <col min="13318" max="13318" width="11.5703125" style="57" customWidth="1"/>
    <col min="13319" max="13319" width="12.42578125" style="57" customWidth="1"/>
    <col min="13320" max="13320" width="10" style="57" customWidth="1"/>
    <col min="13321" max="13321" width="10.85546875" style="57" customWidth="1"/>
    <col min="13322" max="13322" width="12.42578125" style="57" customWidth="1"/>
    <col min="13323" max="13323" width="10.7109375" style="57" customWidth="1"/>
    <col min="13324" max="13324" width="10.85546875" style="57" customWidth="1"/>
    <col min="13325" max="13325" width="12.28515625" style="57" customWidth="1"/>
    <col min="13326" max="13326" width="9.7109375" style="57" customWidth="1"/>
    <col min="13327" max="13327" width="10.85546875" style="57" customWidth="1"/>
    <col min="13328" max="13328" width="12.28515625" style="57" customWidth="1"/>
    <col min="13329" max="13329" width="9.28515625" style="57" customWidth="1"/>
    <col min="13330" max="13568" width="9.140625" style="57"/>
    <col min="13569" max="13569" width="3.7109375" style="57" customWidth="1"/>
    <col min="13570" max="13570" width="27.85546875" style="57" customWidth="1"/>
    <col min="13571" max="13571" width="15.28515625" style="57" customWidth="1"/>
    <col min="13572" max="13572" width="16.140625" style="57" customWidth="1"/>
    <col min="13573" max="13573" width="10.5703125" style="57" customWidth="1"/>
    <col min="13574" max="13574" width="11.5703125" style="57" customWidth="1"/>
    <col min="13575" max="13575" width="12.42578125" style="57" customWidth="1"/>
    <col min="13576" max="13576" width="10" style="57" customWidth="1"/>
    <col min="13577" max="13577" width="10.85546875" style="57" customWidth="1"/>
    <col min="13578" max="13578" width="12.42578125" style="57" customWidth="1"/>
    <col min="13579" max="13579" width="10.7109375" style="57" customWidth="1"/>
    <col min="13580" max="13580" width="10.85546875" style="57" customWidth="1"/>
    <col min="13581" max="13581" width="12.28515625" style="57" customWidth="1"/>
    <col min="13582" max="13582" width="9.7109375" style="57" customWidth="1"/>
    <col min="13583" max="13583" width="10.85546875" style="57" customWidth="1"/>
    <col min="13584" max="13584" width="12.28515625" style="57" customWidth="1"/>
    <col min="13585" max="13585" width="9.28515625" style="57" customWidth="1"/>
    <col min="13586" max="13824" width="9.140625" style="57"/>
    <col min="13825" max="13825" width="3.7109375" style="57" customWidth="1"/>
    <col min="13826" max="13826" width="27.85546875" style="57" customWidth="1"/>
    <col min="13827" max="13827" width="15.28515625" style="57" customWidth="1"/>
    <col min="13828" max="13828" width="16.140625" style="57" customWidth="1"/>
    <col min="13829" max="13829" width="10.5703125" style="57" customWidth="1"/>
    <col min="13830" max="13830" width="11.5703125" style="57" customWidth="1"/>
    <col min="13831" max="13831" width="12.42578125" style="57" customWidth="1"/>
    <col min="13832" max="13832" width="10" style="57" customWidth="1"/>
    <col min="13833" max="13833" width="10.85546875" style="57" customWidth="1"/>
    <col min="13834" max="13834" width="12.42578125" style="57" customWidth="1"/>
    <col min="13835" max="13835" width="10.7109375" style="57" customWidth="1"/>
    <col min="13836" max="13836" width="10.85546875" style="57" customWidth="1"/>
    <col min="13837" max="13837" width="12.28515625" style="57" customWidth="1"/>
    <col min="13838" max="13838" width="9.7109375" style="57" customWidth="1"/>
    <col min="13839" max="13839" width="10.85546875" style="57" customWidth="1"/>
    <col min="13840" max="13840" width="12.28515625" style="57" customWidth="1"/>
    <col min="13841" max="13841" width="9.28515625" style="57" customWidth="1"/>
    <col min="13842" max="14080" width="9.140625" style="57"/>
    <col min="14081" max="14081" width="3.7109375" style="57" customWidth="1"/>
    <col min="14082" max="14082" width="27.85546875" style="57" customWidth="1"/>
    <col min="14083" max="14083" width="15.28515625" style="57" customWidth="1"/>
    <col min="14084" max="14084" width="16.140625" style="57" customWidth="1"/>
    <col min="14085" max="14085" width="10.5703125" style="57" customWidth="1"/>
    <col min="14086" max="14086" width="11.5703125" style="57" customWidth="1"/>
    <col min="14087" max="14087" width="12.42578125" style="57" customWidth="1"/>
    <col min="14088" max="14088" width="10" style="57" customWidth="1"/>
    <col min="14089" max="14089" width="10.85546875" style="57" customWidth="1"/>
    <col min="14090" max="14090" width="12.42578125" style="57" customWidth="1"/>
    <col min="14091" max="14091" width="10.7109375" style="57" customWidth="1"/>
    <col min="14092" max="14092" width="10.85546875" style="57" customWidth="1"/>
    <col min="14093" max="14093" width="12.28515625" style="57" customWidth="1"/>
    <col min="14094" max="14094" width="9.7109375" style="57" customWidth="1"/>
    <col min="14095" max="14095" width="10.85546875" style="57" customWidth="1"/>
    <col min="14096" max="14096" width="12.28515625" style="57" customWidth="1"/>
    <col min="14097" max="14097" width="9.28515625" style="57" customWidth="1"/>
    <col min="14098" max="14336" width="9.140625" style="57"/>
    <col min="14337" max="14337" width="3.7109375" style="57" customWidth="1"/>
    <col min="14338" max="14338" width="27.85546875" style="57" customWidth="1"/>
    <col min="14339" max="14339" width="15.28515625" style="57" customWidth="1"/>
    <col min="14340" max="14340" width="16.140625" style="57" customWidth="1"/>
    <col min="14341" max="14341" width="10.5703125" style="57" customWidth="1"/>
    <col min="14342" max="14342" width="11.5703125" style="57" customWidth="1"/>
    <col min="14343" max="14343" width="12.42578125" style="57" customWidth="1"/>
    <col min="14344" max="14344" width="10" style="57" customWidth="1"/>
    <col min="14345" max="14345" width="10.85546875" style="57" customWidth="1"/>
    <col min="14346" max="14346" width="12.42578125" style="57" customWidth="1"/>
    <col min="14347" max="14347" width="10.7109375" style="57" customWidth="1"/>
    <col min="14348" max="14348" width="10.85546875" style="57" customWidth="1"/>
    <col min="14349" max="14349" width="12.28515625" style="57" customWidth="1"/>
    <col min="14350" max="14350" width="9.7109375" style="57" customWidth="1"/>
    <col min="14351" max="14351" width="10.85546875" style="57" customWidth="1"/>
    <col min="14352" max="14352" width="12.28515625" style="57" customWidth="1"/>
    <col min="14353" max="14353" width="9.28515625" style="57" customWidth="1"/>
    <col min="14354" max="14592" width="9.140625" style="57"/>
    <col min="14593" max="14593" width="3.7109375" style="57" customWidth="1"/>
    <col min="14594" max="14594" width="27.85546875" style="57" customWidth="1"/>
    <col min="14595" max="14595" width="15.28515625" style="57" customWidth="1"/>
    <col min="14596" max="14596" width="16.140625" style="57" customWidth="1"/>
    <col min="14597" max="14597" width="10.5703125" style="57" customWidth="1"/>
    <col min="14598" max="14598" width="11.5703125" style="57" customWidth="1"/>
    <col min="14599" max="14599" width="12.42578125" style="57" customWidth="1"/>
    <col min="14600" max="14600" width="10" style="57" customWidth="1"/>
    <col min="14601" max="14601" width="10.85546875" style="57" customWidth="1"/>
    <col min="14602" max="14602" width="12.42578125" style="57" customWidth="1"/>
    <col min="14603" max="14603" width="10.7109375" style="57" customWidth="1"/>
    <col min="14604" max="14604" width="10.85546875" style="57" customWidth="1"/>
    <col min="14605" max="14605" width="12.28515625" style="57" customWidth="1"/>
    <col min="14606" max="14606" width="9.7109375" style="57" customWidth="1"/>
    <col min="14607" max="14607" width="10.85546875" style="57" customWidth="1"/>
    <col min="14608" max="14608" width="12.28515625" style="57" customWidth="1"/>
    <col min="14609" max="14609" width="9.28515625" style="57" customWidth="1"/>
    <col min="14610" max="14848" width="9.140625" style="57"/>
    <col min="14849" max="14849" width="3.7109375" style="57" customWidth="1"/>
    <col min="14850" max="14850" width="27.85546875" style="57" customWidth="1"/>
    <col min="14851" max="14851" width="15.28515625" style="57" customWidth="1"/>
    <col min="14852" max="14852" width="16.140625" style="57" customWidth="1"/>
    <col min="14853" max="14853" width="10.5703125" style="57" customWidth="1"/>
    <col min="14854" max="14854" width="11.5703125" style="57" customWidth="1"/>
    <col min="14855" max="14855" width="12.42578125" style="57" customWidth="1"/>
    <col min="14856" max="14856" width="10" style="57" customWidth="1"/>
    <col min="14857" max="14857" width="10.85546875" style="57" customWidth="1"/>
    <col min="14858" max="14858" width="12.42578125" style="57" customWidth="1"/>
    <col min="14859" max="14859" width="10.7109375" style="57" customWidth="1"/>
    <col min="14860" max="14860" width="10.85546875" style="57" customWidth="1"/>
    <col min="14861" max="14861" width="12.28515625" style="57" customWidth="1"/>
    <col min="14862" max="14862" width="9.7109375" style="57" customWidth="1"/>
    <col min="14863" max="14863" width="10.85546875" style="57" customWidth="1"/>
    <col min="14864" max="14864" width="12.28515625" style="57" customWidth="1"/>
    <col min="14865" max="14865" width="9.28515625" style="57" customWidth="1"/>
    <col min="14866" max="15104" width="9.140625" style="57"/>
    <col min="15105" max="15105" width="3.7109375" style="57" customWidth="1"/>
    <col min="15106" max="15106" width="27.85546875" style="57" customWidth="1"/>
    <col min="15107" max="15107" width="15.28515625" style="57" customWidth="1"/>
    <col min="15108" max="15108" width="16.140625" style="57" customWidth="1"/>
    <col min="15109" max="15109" width="10.5703125" style="57" customWidth="1"/>
    <col min="15110" max="15110" width="11.5703125" style="57" customWidth="1"/>
    <col min="15111" max="15111" width="12.42578125" style="57" customWidth="1"/>
    <col min="15112" max="15112" width="10" style="57" customWidth="1"/>
    <col min="15113" max="15113" width="10.85546875" style="57" customWidth="1"/>
    <col min="15114" max="15114" width="12.42578125" style="57" customWidth="1"/>
    <col min="15115" max="15115" width="10.7109375" style="57" customWidth="1"/>
    <col min="15116" max="15116" width="10.85546875" style="57" customWidth="1"/>
    <col min="15117" max="15117" width="12.28515625" style="57" customWidth="1"/>
    <col min="15118" max="15118" width="9.7109375" style="57" customWidth="1"/>
    <col min="15119" max="15119" width="10.85546875" style="57" customWidth="1"/>
    <col min="15120" max="15120" width="12.28515625" style="57" customWidth="1"/>
    <col min="15121" max="15121" width="9.28515625" style="57" customWidth="1"/>
    <col min="15122" max="15360" width="9.140625" style="57"/>
    <col min="15361" max="15361" width="3.7109375" style="57" customWidth="1"/>
    <col min="15362" max="15362" width="27.85546875" style="57" customWidth="1"/>
    <col min="15363" max="15363" width="15.28515625" style="57" customWidth="1"/>
    <col min="15364" max="15364" width="16.140625" style="57" customWidth="1"/>
    <col min="15365" max="15365" width="10.5703125" style="57" customWidth="1"/>
    <col min="15366" max="15366" width="11.5703125" style="57" customWidth="1"/>
    <col min="15367" max="15367" width="12.42578125" style="57" customWidth="1"/>
    <col min="15368" max="15368" width="10" style="57" customWidth="1"/>
    <col min="15369" max="15369" width="10.85546875" style="57" customWidth="1"/>
    <col min="15370" max="15370" width="12.42578125" style="57" customWidth="1"/>
    <col min="15371" max="15371" width="10.7109375" style="57" customWidth="1"/>
    <col min="15372" max="15372" width="10.85546875" style="57" customWidth="1"/>
    <col min="15373" max="15373" width="12.28515625" style="57" customWidth="1"/>
    <col min="15374" max="15374" width="9.7109375" style="57" customWidth="1"/>
    <col min="15375" max="15375" width="10.85546875" style="57" customWidth="1"/>
    <col min="15376" max="15376" width="12.28515625" style="57" customWidth="1"/>
    <col min="15377" max="15377" width="9.28515625" style="57" customWidth="1"/>
    <col min="15378" max="15616" width="9.140625" style="57"/>
    <col min="15617" max="15617" width="3.7109375" style="57" customWidth="1"/>
    <col min="15618" max="15618" width="27.85546875" style="57" customWidth="1"/>
    <col min="15619" max="15619" width="15.28515625" style="57" customWidth="1"/>
    <col min="15620" max="15620" width="16.140625" style="57" customWidth="1"/>
    <col min="15621" max="15621" width="10.5703125" style="57" customWidth="1"/>
    <col min="15622" max="15622" width="11.5703125" style="57" customWidth="1"/>
    <col min="15623" max="15623" width="12.42578125" style="57" customWidth="1"/>
    <col min="15624" max="15624" width="10" style="57" customWidth="1"/>
    <col min="15625" max="15625" width="10.85546875" style="57" customWidth="1"/>
    <col min="15626" max="15626" width="12.42578125" style="57" customWidth="1"/>
    <col min="15627" max="15627" width="10.7109375" style="57" customWidth="1"/>
    <col min="15628" max="15628" width="10.85546875" style="57" customWidth="1"/>
    <col min="15629" max="15629" width="12.28515625" style="57" customWidth="1"/>
    <col min="15630" max="15630" width="9.7109375" style="57" customWidth="1"/>
    <col min="15631" max="15631" width="10.85546875" style="57" customWidth="1"/>
    <col min="15632" max="15632" width="12.28515625" style="57" customWidth="1"/>
    <col min="15633" max="15633" width="9.28515625" style="57" customWidth="1"/>
    <col min="15634" max="15872" width="9.140625" style="57"/>
    <col min="15873" max="15873" width="3.7109375" style="57" customWidth="1"/>
    <col min="15874" max="15874" width="27.85546875" style="57" customWidth="1"/>
    <col min="15875" max="15875" width="15.28515625" style="57" customWidth="1"/>
    <col min="15876" max="15876" width="16.140625" style="57" customWidth="1"/>
    <col min="15877" max="15877" width="10.5703125" style="57" customWidth="1"/>
    <col min="15878" max="15878" width="11.5703125" style="57" customWidth="1"/>
    <col min="15879" max="15879" width="12.42578125" style="57" customWidth="1"/>
    <col min="15880" max="15880" width="10" style="57" customWidth="1"/>
    <col min="15881" max="15881" width="10.85546875" style="57" customWidth="1"/>
    <col min="15882" max="15882" width="12.42578125" style="57" customWidth="1"/>
    <col min="15883" max="15883" width="10.7109375" style="57" customWidth="1"/>
    <col min="15884" max="15884" width="10.85546875" style="57" customWidth="1"/>
    <col min="15885" max="15885" width="12.28515625" style="57" customWidth="1"/>
    <col min="15886" max="15886" width="9.7109375" style="57" customWidth="1"/>
    <col min="15887" max="15887" width="10.85546875" style="57" customWidth="1"/>
    <col min="15888" max="15888" width="12.28515625" style="57" customWidth="1"/>
    <col min="15889" max="15889" width="9.28515625" style="57" customWidth="1"/>
    <col min="15890" max="16128" width="9.140625" style="57"/>
    <col min="16129" max="16129" width="3.7109375" style="57" customWidth="1"/>
    <col min="16130" max="16130" width="27.85546875" style="57" customWidth="1"/>
    <col min="16131" max="16131" width="15.28515625" style="57" customWidth="1"/>
    <col min="16132" max="16132" width="16.140625" style="57" customWidth="1"/>
    <col min="16133" max="16133" width="10.5703125" style="57" customWidth="1"/>
    <col min="16134" max="16134" width="11.5703125" style="57" customWidth="1"/>
    <col min="16135" max="16135" width="12.42578125" style="57" customWidth="1"/>
    <col min="16136" max="16136" width="10" style="57" customWidth="1"/>
    <col min="16137" max="16137" width="10.85546875" style="57" customWidth="1"/>
    <col min="16138" max="16138" width="12.42578125" style="57" customWidth="1"/>
    <col min="16139" max="16139" width="10.7109375" style="57" customWidth="1"/>
    <col min="16140" max="16140" width="10.85546875" style="57" customWidth="1"/>
    <col min="16141" max="16141" width="12.28515625" style="57" customWidth="1"/>
    <col min="16142" max="16142" width="9.7109375" style="57" customWidth="1"/>
    <col min="16143" max="16143" width="10.85546875" style="57" customWidth="1"/>
    <col min="16144" max="16144" width="12.28515625" style="57" customWidth="1"/>
    <col min="16145" max="16145" width="9.28515625" style="57" customWidth="1"/>
    <col min="16146" max="16384" width="9.140625" style="57"/>
  </cols>
  <sheetData>
    <row r="1" spans="1:17" ht="7.5" customHeight="1" x14ac:dyDescent="0.25"/>
    <row r="2" spans="1:17" s="218" customFormat="1" ht="27.75" customHeight="1" x14ac:dyDescent="0.25">
      <c r="A2" s="217"/>
      <c r="B2" s="413" t="s">
        <v>489</v>
      </c>
      <c r="D2" s="412"/>
      <c r="E2" s="412"/>
      <c r="F2" s="412"/>
      <c r="G2" s="412"/>
      <c r="H2" s="412"/>
      <c r="I2" s="412"/>
      <c r="J2" s="412"/>
      <c r="K2" s="412"/>
      <c r="L2" s="412"/>
      <c r="M2" s="412"/>
      <c r="N2" s="412"/>
      <c r="O2" s="412"/>
      <c r="P2" s="412"/>
      <c r="Q2" s="414" t="s">
        <v>178</v>
      </c>
    </row>
    <row r="3" spans="1:17" ht="32.25" customHeight="1" x14ac:dyDescent="0.25">
      <c r="A3" s="531" t="s">
        <v>0</v>
      </c>
      <c r="B3" s="531" t="s">
        <v>37</v>
      </c>
      <c r="C3" s="522" t="s">
        <v>493</v>
      </c>
      <c r="D3" s="522"/>
      <c r="E3" s="522"/>
      <c r="F3" s="530" t="s">
        <v>210</v>
      </c>
      <c r="G3" s="530"/>
      <c r="H3" s="530"/>
      <c r="I3" s="530" t="s">
        <v>211</v>
      </c>
      <c r="J3" s="530"/>
      <c r="K3" s="530"/>
      <c r="L3" s="530" t="s">
        <v>212</v>
      </c>
      <c r="M3" s="530"/>
      <c r="N3" s="530"/>
      <c r="O3" s="530" t="s">
        <v>213</v>
      </c>
      <c r="P3" s="530"/>
      <c r="Q3" s="530"/>
    </row>
    <row r="4" spans="1:17" s="219" customFormat="1" ht="23.25" customHeight="1" x14ac:dyDescent="0.25">
      <c r="A4" s="531"/>
      <c r="B4" s="531"/>
      <c r="C4" s="235" t="s">
        <v>214</v>
      </c>
      <c r="D4" s="235" t="s">
        <v>215</v>
      </c>
      <c r="E4" s="235" t="s">
        <v>216</v>
      </c>
      <c r="F4" s="235" t="str">
        <f>C4</f>
        <v>ТӨЛӨВЛӨГӨ</v>
      </c>
      <c r="G4" s="235" t="str">
        <f>D4</f>
        <v>ГҮЙЦЭТГЭЛ</v>
      </c>
      <c r="H4" s="235" t="s">
        <v>216</v>
      </c>
      <c r="I4" s="235" t="str">
        <f>F4</f>
        <v>ТӨЛӨВЛӨГӨ</v>
      </c>
      <c r="J4" s="235" t="str">
        <f>G4</f>
        <v>ГҮЙЦЭТГЭЛ</v>
      </c>
      <c r="K4" s="235" t="s">
        <v>216</v>
      </c>
      <c r="L4" s="235" t="str">
        <f>I4</f>
        <v>ТӨЛӨВЛӨГӨ</v>
      </c>
      <c r="M4" s="235" t="str">
        <f>J4</f>
        <v>ГҮЙЦЭТГЭЛ</v>
      </c>
      <c r="N4" s="235" t="s">
        <v>216</v>
      </c>
      <c r="O4" s="235" t="str">
        <f>L4</f>
        <v>ТӨЛӨВЛӨГӨ</v>
      </c>
      <c r="P4" s="235" t="str">
        <f>M4</f>
        <v>ГҮЙЦЭТГЭЛ</v>
      </c>
      <c r="Q4" s="235" t="s">
        <v>216</v>
      </c>
    </row>
    <row r="5" spans="1:17" ht="13.5" customHeight="1" x14ac:dyDescent="0.25">
      <c r="A5" s="220">
        <v>1</v>
      </c>
      <c r="B5" s="42" t="s">
        <v>83</v>
      </c>
      <c r="C5" s="221">
        <f>F5+I5+L5+O5</f>
        <v>0</v>
      </c>
      <c r="D5" s="221">
        <f>G5+J5+M5+P5</f>
        <v>0</v>
      </c>
      <c r="E5" s="221">
        <f>D5-C5</f>
        <v>0</v>
      </c>
      <c r="F5" s="221"/>
      <c r="G5" s="221">
        <f>'5 - ЗАРДАЛ'!F6</f>
        <v>0</v>
      </c>
      <c r="H5" s="221">
        <f>G5-F5</f>
        <v>0</v>
      </c>
      <c r="I5" s="221"/>
      <c r="J5" s="221"/>
      <c r="K5" s="221">
        <f>J5-I5</f>
        <v>0</v>
      </c>
      <c r="L5" s="221"/>
      <c r="M5" s="221"/>
      <c r="N5" s="221">
        <f>M5-L5</f>
        <v>0</v>
      </c>
      <c r="O5" s="221"/>
      <c r="P5" s="221"/>
      <c r="Q5" s="221">
        <f>P5-O5</f>
        <v>0</v>
      </c>
    </row>
    <row r="6" spans="1:17" ht="13.5" customHeight="1" x14ac:dyDescent="0.25">
      <c r="A6" s="220">
        <f>+A5+1</f>
        <v>2</v>
      </c>
      <c r="B6" s="42" t="s">
        <v>29</v>
      </c>
      <c r="C6" s="221">
        <f t="shared" ref="C6:D21" si="0">F6+I6+L6+O6</f>
        <v>0</v>
      </c>
      <c r="D6" s="221">
        <f t="shared" si="0"/>
        <v>0</v>
      </c>
      <c r="E6" s="221">
        <f t="shared" ref="E6:E32" si="1">D6-C6</f>
        <v>0</v>
      </c>
      <c r="F6" s="221"/>
      <c r="G6" s="221">
        <f>'5 - ЗАРДАЛ'!F7</f>
        <v>0</v>
      </c>
      <c r="H6" s="221">
        <f t="shared" ref="H6:H32" si="2">G6-F6</f>
        <v>0</v>
      </c>
      <c r="I6" s="221"/>
      <c r="J6" s="221"/>
      <c r="K6" s="221">
        <f t="shared" ref="K6:K29" si="3">J6-I6</f>
        <v>0</v>
      </c>
      <c r="L6" s="221"/>
      <c r="M6" s="221"/>
      <c r="N6" s="221">
        <f t="shared" ref="N6:N28" si="4">M6-L6</f>
        <v>0</v>
      </c>
      <c r="O6" s="221"/>
      <c r="P6" s="221"/>
      <c r="Q6" s="221">
        <f t="shared" ref="Q6:Q24" si="5">P6-O6</f>
        <v>0</v>
      </c>
    </row>
    <row r="7" spans="1:17" ht="13.5" customHeight="1" x14ac:dyDescent="0.25">
      <c r="A7" s="220">
        <f t="shared" ref="A7:A32" si="6">+A6+1</f>
        <v>3</v>
      </c>
      <c r="B7" s="42" t="s">
        <v>269</v>
      </c>
      <c r="C7" s="221">
        <f t="shared" si="0"/>
        <v>0</v>
      </c>
      <c r="D7" s="221">
        <f t="shared" si="0"/>
        <v>0</v>
      </c>
      <c r="E7" s="221">
        <f t="shared" si="1"/>
        <v>0</v>
      </c>
      <c r="F7" s="221"/>
      <c r="G7" s="221">
        <f>'5 - ЗАРДАЛ'!F8</f>
        <v>0</v>
      </c>
      <c r="H7" s="221">
        <f t="shared" si="2"/>
        <v>0</v>
      </c>
      <c r="I7" s="221"/>
      <c r="J7" s="221"/>
      <c r="K7" s="221">
        <f t="shared" si="3"/>
        <v>0</v>
      </c>
      <c r="L7" s="221"/>
      <c r="M7" s="221"/>
      <c r="N7" s="221">
        <f t="shared" si="4"/>
        <v>0</v>
      </c>
      <c r="O7" s="221"/>
      <c r="P7" s="221"/>
      <c r="Q7" s="221">
        <f t="shared" si="5"/>
        <v>0</v>
      </c>
    </row>
    <row r="8" spans="1:17" ht="13.5" customHeight="1" x14ac:dyDescent="0.25">
      <c r="A8" s="220">
        <f t="shared" si="6"/>
        <v>4</v>
      </c>
      <c r="B8" s="42" t="s">
        <v>270</v>
      </c>
      <c r="C8" s="221">
        <f t="shared" si="0"/>
        <v>0</v>
      </c>
      <c r="D8" s="221">
        <f t="shared" si="0"/>
        <v>0</v>
      </c>
      <c r="E8" s="221">
        <f t="shared" si="1"/>
        <v>0</v>
      </c>
      <c r="F8" s="221"/>
      <c r="G8" s="221">
        <f>'5 - ЗАРДАЛ'!F9</f>
        <v>0</v>
      </c>
      <c r="H8" s="221">
        <f t="shared" si="2"/>
        <v>0</v>
      </c>
      <c r="I8" s="221"/>
      <c r="J8" s="221"/>
      <c r="K8" s="221">
        <f t="shared" si="3"/>
        <v>0</v>
      </c>
      <c r="L8" s="221"/>
      <c r="M8" s="221"/>
      <c r="N8" s="221">
        <f t="shared" si="4"/>
        <v>0</v>
      </c>
      <c r="O8" s="221"/>
      <c r="P8" s="221"/>
      <c r="Q8" s="221">
        <f t="shared" si="5"/>
        <v>0</v>
      </c>
    </row>
    <row r="9" spans="1:17" ht="13.5" customHeight="1" x14ac:dyDescent="0.25">
      <c r="A9" s="220">
        <f t="shared" si="6"/>
        <v>5</v>
      </c>
      <c r="B9" s="42" t="s">
        <v>271</v>
      </c>
      <c r="C9" s="221">
        <f t="shared" si="0"/>
        <v>0</v>
      </c>
      <c r="D9" s="221">
        <f t="shared" si="0"/>
        <v>0</v>
      </c>
      <c r="E9" s="221">
        <f t="shared" si="1"/>
        <v>0</v>
      </c>
      <c r="F9" s="221"/>
      <c r="G9" s="221">
        <f>'5 - ЗАРДАЛ'!F10</f>
        <v>0</v>
      </c>
      <c r="H9" s="221">
        <f t="shared" si="2"/>
        <v>0</v>
      </c>
      <c r="I9" s="221"/>
      <c r="J9" s="221"/>
      <c r="K9" s="221">
        <f t="shared" si="3"/>
        <v>0</v>
      </c>
      <c r="L9" s="221"/>
      <c r="M9" s="221"/>
      <c r="N9" s="221">
        <f t="shared" si="4"/>
        <v>0</v>
      </c>
      <c r="O9" s="221"/>
      <c r="P9" s="221"/>
      <c r="Q9" s="221">
        <f t="shared" si="5"/>
        <v>0</v>
      </c>
    </row>
    <row r="10" spans="1:17" ht="13.5" customHeight="1" x14ac:dyDescent="0.25">
      <c r="A10" s="220">
        <f t="shared" si="6"/>
        <v>6</v>
      </c>
      <c r="B10" s="42" t="s">
        <v>431</v>
      </c>
      <c r="C10" s="221">
        <f t="shared" si="0"/>
        <v>0</v>
      </c>
      <c r="D10" s="221">
        <f t="shared" si="0"/>
        <v>0</v>
      </c>
      <c r="E10" s="221">
        <f t="shared" si="1"/>
        <v>0</v>
      </c>
      <c r="F10" s="221"/>
      <c r="G10" s="221">
        <f>'5 - ЗАРДАЛ'!F11</f>
        <v>0</v>
      </c>
      <c r="H10" s="221">
        <f t="shared" si="2"/>
        <v>0</v>
      </c>
      <c r="I10" s="221"/>
      <c r="J10" s="221"/>
      <c r="K10" s="221">
        <f t="shared" si="3"/>
        <v>0</v>
      </c>
      <c r="L10" s="221"/>
      <c r="M10" s="221"/>
      <c r="N10" s="221">
        <f t="shared" si="4"/>
        <v>0</v>
      </c>
      <c r="O10" s="221"/>
      <c r="P10" s="221"/>
      <c r="Q10" s="221">
        <f t="shared" si="5"/>
        <v>0</v>
      </c>
    </row>
    <row r="11" spans="1:17" ht="13.5" customHeight="1" x14ac:dyDescent="0.25">
      <c r="A11" s="220">
        <f t="shared" si="6"/>
        <v>7</v>
      </c>
      <c r="B11" s="42" t="s">
        <v>433</v>
      </c>
      <c r="C11" s="221">
        <f t="shared" si="0"/>
        <v>0</v>
      </c>
      <c r="D11" s="221">
        <f t="shared" si="0"/>
        <v>0</v>
      </c>
      <c r="E11" s="221">
        <f t="shared" si="1"/>
        <v>0</v>
      </c>
      <c r="F11" s="221"/>
      <c r="G11" s="221">
        <f>'5 - ЗАРДАЛ'!F12</f>
        <v>0</v>
      </c>
      <c r="H11" s="221">
        <f t="shared" si="2"/>
        <v>0</v>
      </c>
      <c r="I11" s="221"/>
      <c r="J11" s="221"/>
      <c r="K11" s="221">
        <f t="shared" si="3"/>
        <v>0</v>
      </c>
      <c r="L11" s="221"/>
      <c r="M11" s="221"/>
      <c r="N11" s="221">
        <f t="shared" si="4"/>
        <v>0</v>
      </c>
      <c r="O11" s="221"/>
      <c r="P11" s="221"/>
      <c r="Q11" s="221">
        <f t="shared" si="5"/>
        <v>0</v>
      </c>
    </row>
    <row r="12" spans="1:17" ht="13.5" customHeight="1" x14ac:dyDescent="0.25">
      <c r="A12" s="220">
        <f t="shared" si="6"/>
        <v>8</v>
      </c>
      <c r="B12" s="42" t="s">
        <v>432</v>
      </c>
      <c r="C12" s="221">
        <f t="shared" si="0"/>
        <v>0</v>
      </c>
      <c r="D12" s="221">
        <f t="shared" si="0"/>
        <v>0</v>
      </c>
      <c r="E12" s="221">
        <f t="shared" si="1"/>
        <v>0</v>
      </c>
      <c r="F12" s="221"/>
      <c r="G12" s="221">
        <f>'5 - ЗАРДАЛ'!F13</f>
        <v>0</v>
      </c>
      <c r="H12" s="221">
        <f t="shared" si="2"/>
        <v>0</v>
      </c>
      <c r="I12" s="221"/>
      <c r="J12" s="221"/>
      <c r="K12" s="221">
        <f t="shared" si="3"/>
        <v>0</v>
      </c>
      <c r="L12" s="221"/>
      <c r="M12" s="221"/>
      <c r="N12" s="221">
        <f t="shared" si="4"/>
        <v>0</v>
      </c>
      <c r="O12" s="221"/>
      <c r="P12" s="221"/>
      <c r="Q12" s="221">
        <f t="shared" si="5"/>
        <v>0</v>
      </c>
    </row>
    <row r="13" spans="1:17" ht="13.5" customHeight="1" x14ac:dyDescent="0.25">
      <c r="A13" s="220">
        <f t="shared" si="6"/>
        <v>9</v>
      </c>
      <c r="B13" s="43" t="s">
        <v>434</v>
      </c>
      <c r="C13" s="221">
        <f t="shared" si="0"/>
        <v>0</v>
      </c>
      <c r="D13" s="221">
        <f t="shared" si="0"/>
        <v>0</v>
      </c>
      <c r="E13" s="221">
        <f t="shared" si="1"/>
        <v>0</v>
      </c>
      <c r="F13" s="221"/>
      <c r="G13" s="221">
        <f>'5 - ЗАРДАЛ'!F14</f>
        <v>0</v>
      </c>
      <c r="H13" s="221">
        <f t="shared" si="2"/>
        <v>0</v>
      </c>
      <c r="I13" s="221"/>
      <c r="J13" s="221"/>
      <c r="K13" s="221">
        <f t="shared" si="3"/>
        <v>0</v>
      </c>
      <c r="L13" s="221"/>
      <c r="M13" s="221"/>
      <c r="N13" s="221">
        <f t="shared" si="4"/>
        <v>0</v>
      </c>
      <c r="O13" s="221"/>
      <c r="P13" s="221"/>
      <c r="Q13" s="221">
        <f t="shared" si="5"/>
        <v>0</v>
      </c>
    </row>
    <row r="14" spans="1:17" ht="13.5" customHeight="1" x14ac:dyDescent="0.25">
      <c r="A14" s="220">
        <f t="shared" si="6"/>
        <v>10</v>
      </c>
      <c r="B14" s="42" t="s">
        <v>30</v>
      </c>
      <c r="C14" s="221">
        <f t="shared" si="0"/>
        <v>0</v>
      </c>
      <c r="D14" s="221">
        <f t="shared" si="0"/>
        <v>0</v>
      </c>
      <c r="E14" s="221">
        <f t="shared" si="1"/>
        <v>0</v>
      </c>
      <c r="F14" s="221"/>
      <c r="G14" s="221">
        <f>'5 - ЗАРДАЛ'!F15</f>
        <v>0</v>
      </c>
      <c r="H14" s="221">
        <f t="shared" si="2"/>
        <v>0</v>
      </c>
      <c r="I14" s="221"/>
      <c r="J14" s="221"/>
      <c r="K14" s="221">
        <f t="shared" si="3"/>
        <v>0</v>
      </c>
      <c r="L14" s="221"/>
      <c r="M14" s="221"/>
      <c r="N14" s="221">
        <f t="shared" si="4"/>
        <v>0</v>
      </c>
      <c r="O14" s="221"/>
      <c r="P14" s="221"/>
      <c r="Q14" s="221">
        <f t="shared" si="5"/>
        <v>0</v>
      </c>
    </row>
    <row r="15" spans="1:17" ht="13.5" customHeight="1" x14ac:dyDescent="0.25">
      <c r="A15" s="220">
        <f t="shared" si="6"/>
        <v>11</v>
      </c>
      <c r="B15" s="42" t="s">
        <v>31</v>
      </c>
      <c r="C15" s="221">
        <f t="shared" si="0"/>
        <v>0</v>
      </c>
      <c r="D15" s="221">
        <f t="shared" si="0"/>
        <v>0</v>
      </c>
      <c r="E15" s="221">
        <f t="shared" si="1"/>
        <v>0</v>
      </c>
      <c r="F15" s="221"/>
      <c r="G15" s="221">
        <f>'5 - ЗАРДАЛ'!F16</f>
        <v>0</v>
      </c>
      <c r="H15" s="221">
        <f t="shared" si="2"/>
        <v>0</v>
      </c>
      <c r="I15" s="221"/>
      <c r="J15" s="221"/>
      <c r="K15" s="221">
        <f t="shared" si="3"/>
        <v>0</v>
      </c>
      <c r="L15" s="221"/>
      <c r="M15" s="221"/>
      <c r="N15" s="221">
        <f t="shared" si="4"/>
        <v>0</v>
      </c>
      <c r="O15" s="221"/>
      <c r="P15" s="221"/>
      <c r="Q15" s="221">
        <f t="shared" si="5"/>
        <v>0</v>
      </c>
    </row>
    <row r="16" spans="1:17" ht="13.5" customHeight="1" x14ac:dyDescent="0.25">
      <c r="A16" s="220">
        <f t="shared" si="6"/>
        <v>12</v>
      </c>
      <c r="B16" s="42" t="s">
        <v>267</v>
      </c>
      <c r="C16" s="221">
        <f t="shared" si="0"/>
        <v>0</v>
      </c>
      <c r="D16" s="221">
        <f t="shared" si="0"/>
        <v>0</v>
      </c>
      <c r="E16" s="221">
        <f t="shared" si="1"/>
        <v>0</v>
      </c>
      <c r="F16" s="221"/>
      <c r="G16" s="221">
        <f>'5 - ЗАРДАЛ'!F17</f>
        <v>0</v>
      </c>
      <c r="H16" s="221">
        <f t="shared" si="2"/>
        <v>0</v>
      </c>
      <c r="I16" s="221"/>
      <c r="J16" s="221"/>
      <c r="K16" s="221">
        <f t="shared" si="3"/>
        <v>0</v>
      </c>
      <c r="L16" s="221"/>
      <c r="M16" s="221"/>
      <c r="N16" s="221">
        <f t="shared" si="4"/>
        <v>0</v>
      </c>
      <c r="O16" s="221"/>
      <c r="P16" s="221"/>
      <c r="Q16" s="221">
        <f t="shared" si="5"/>
        <v>0</v>
      </c>
    </row>
    <row r="17" spans="1:17" ht="13.5" customHeight="1" x14ac:dyDescent="0.25">
      <c r="A17" s="220">
        <f t="shared" si="6"/>
        <v>13</v>
      </c>
      <c r="B17" s="42" t="s">
        <v>424</v>
      </c>
      <c r="C17" s="221">
        <f t="shared" si="0"/>
        <v>0</v>
      </c>
      <c r="D17" s="221">
        <f t="shared" si="0"/>
        <v>0</v>
      </c>
      <c r="E17" s="221">
        <f t="shared" si="1"/>
        <v>0</v>
      </c>
      <c r="F17" s="221"/>
      <c r="G17" s="221">
        <f>'5 - ЗАРДАЛ'!F18</f>
        <v>0</v>
      </c>
      <c r="H17" s="221">
        <f t="shared" si="2"/>
        <v>0</v>
      </c>
      <c r="I17" s="221"/>
      <c r="J17" s="221"/>
      <c r="K17" s="221">
        <f t="shared" si="3"/>
        <v>0</v>
      </c>
      <c r="L17" s="221"/>
      <c r="M17" s="221"/>
      <c r="N17" s="221">
        <f t="shared" si="4"/>
        <v>0</v>
      </c>
      <c r="O17" s="221"/>
      <c r="P17" s="221"/>
      <c r="Q17" s="221">
        <f t="shared" si="5"/>
        <v>0</v>
      </c>
    </row>
    <row r="18" spans="1:17" ht="13.5" customHeight="1" x14ac:dyDescent="0.25">
      <c r="A18" s="220">
        <f t="shared" si="6"/>
        <v>14</v>
      </c>
      <c r="B18" s="42" t="s">
        <v>32</v>
      </c>
      <c r="C18" s="221">
        <f t="shared" si="0"/>
        <v>0</v>
      </c>
      <c r="D18" s="221">
        <f t="shared" si="0"/>
        <v>0</v>
      </c>
      <c r="E18" s="221">
        <f t="shared" si="1"/>
        <v>0</v>
      </c>
      <c r="F18" s="221"/>
      <c r="G18" s="221">
        <f>'5 - ЗАРДАЛ'!F19</f>
        <v>0</v>
      </c>
      <c r="H18" s="221">
        <f t="shared" si="2"/>
        <v>0</v>
      </c>
      <c r="I18" s="221"/>
      <c r="J18" s="221"/>
      <c r="K18" s="221">
        <f t="shared" si="3"/>
        <v>0</v>
      </c>
      <c r="L18" s="221"/>
      <c r="M18" s="221"/>
      <c r="N18" s="221">
        <f t="shared" si="4"/>
        <v>0</v>
      </c>
      <c r="O18" s="221"/>
      <c r="P18" s="221"/>
      <c r="Q18" s="221">
        <f t="shared" si="5"/>
        <v>0</v>
      </c>
    </row>
    <row r="19" spans="1:17" ht="13.5" customHeight="1" x14ac:dyDescent="0.25">
      <c r="A19" s="220">
        <f t="shared" si="6"/>
        <v>15</v>
      </c>
      <c r="B19" s="42" t="s">
        <v>435</v>
      </c>
      <c r="C19" s="221">
        <f t="shared" si="0"/>
        <v>0</v>
      </c>
      <c r="D19" s="221">
        <f t="shared" si="0"/>
        <v>0</v>
      </c>
      <c r="E19" s="221">
        <f t="shared" si="1"/>
        <v>0</v>
      </c>
      <c r="F19" s="221"/>
      <c r="G19" s="221">
        <f>'5 - ЗАРДАЛ'!F20</f>
        <v>0</v>
      </c>
      <c r="H19" s="221">
        <f t="shared" si="2"/>
        <v>0</v>
      </c>
      <c r="I19" s="221"/>
      <c r="J19" s="221"/>
      <c r="K19" s="221">
        <f t="shared" si="3"/>
        <v>0</v>
      </c>
      <c r="L19" s="221"/>
      <c r="M19" s="221"/>
      <c r="N19" s="221">
        <f t="shared" si="4"/>
        <v>0</v>
      </c>
      <c r="O19" s="221"/>
      <c r="P19" s="221"/>
      <c r="Q19" s="221">
        <f t="shared" si="5"/>
        <v>0</v>
      </c>
    </row>
    <row r="20" spans="1:17" ht="13.5" customHeight="1" x14ac:dyDescent="0.25">
      <c r="A20" s="220">
        <f t="shared" si="6"/>
        <v>16</v>
      </c>
      <c r="B20" s="42" t="s">
        <v>268</v>
      </c>
      <c r="C20" s="221">
        <f t="shared" si="0"/>
        <v>0</v>
      </c>
      <c r="D20" s="221">
        <f t="shared" si="0"/>
        <v>0</v>
      </c>
      <c r="E20" s="221">
        <f t="shared" si="1"/>
        <v>0</v>
      </c>
      <c r="F20" s="221"/>
      <c r="G20" s="221">
        <f>'5 - ЗАРДАЛ'!F21</f>
        <v>0</v>
      </c>
      <c r="H20" s="221">
        <f t="shared" si="2"/>
        <v>0</v>
      </c>
      <c r="I20" s="221"/>
      <c r="J20" s="221"/>
      <c r="K20" s="221">
        <f t="shared" si="3"/>
        <v>0</v>
      </c>
      <c r="L20" s="221"/>
      <c r="M20" s="221"/>
      <c r="N20" s="221">
        <f t="shared" si="4"/>
        <v>0</v>
      </c>
      <c r="O20" s="221"/>
      <c r="P20" s="221"/>
      <c r="Q20" s="221">
        <f t="shared" si="5"/>
        <v>0</v>
      </c>
    </row>
    <row r="21" spans="1:17" ht="13.5" customHeight="1" x14ac:dyDescent="0.25">
      <c r="A21" s="220">
        <f t="shared" si="6"/>
        <v>17</v>
      </c>
      <c r="B21" s="42" t="s">
        <v>436</v>
      </c>
      <c r="C21" s="221">
        <f t="shared" si="0"/>
        <v>0</v>
      </c>
      <c r="D21" s="221">
        <f t="shared" si="0"/>
        <v>0</v>
      </c>
      <c r="E21" s="221">
        <f t="shared" si="1"/>
        <v>0</v>
      </c>
      <c r="F21" s="221"/>
      <c r="G21" s="221">
        <f>'5 - ЗАРДАЛ'!F22</f>
        <v>0</v>
      </c>
      <c r="H21" s="221">
        <f t="shared" si="2"/>
        <v>0</v>
      </c>
      <c r="I21" s="221"/>
      <c r="J21" s="221"/>
      <c r="K21" s="221">
        <f t="shared" si="3"/>
        <v>0</v>
      </c>
      <c r="L21" s="221"/>
      <c r="M21" s="221"/>
      <c r="N21" s="221">
        <f t="shared" si="4"/>
        <v>0</v>
      </c>
      <c r="O21" s="221"/>
      <c r="P21" s="221"/>
      <c r="Q21" s="221">
        <f t="shared" si="5"/>
        <v>0</v>
      </c>
    </row>
    <row r="22" spans="1:17" ht="13.5" customHeight="1" x14ac:dyDescent="0.25">
      <c r="A22" s="220">
        <f t="shared" si="6"/>
        <v>18</v>
      </c>
      <c r="B22" s="42" t="s">
        <v>33</v>
      </c>
      <c r="C22" s="221">
        <f t="shared" ref="C22:C27" si="7">F22+I22+L22+O22</f>
        <v>0</v>
      </c>
      <c r="D22" s="221">
        <f t="shared" ref="D22:D27" si="8">G22+J22+M22+P22</f>
        <v>0</v>
      </c>
      <c r="E22" s="221">
        <f t="shared" ref="E22:E27" si="9">D22-C22</f>
        <v>0</v>
      </c>
      <c r="F22" s="221"/>
      <c r="G22" s="221">
        <f>'5 - ЗАРДАЛ'!F23</f>
        <v>0</v>
      </c>
      <c r="H22" s="221">
        <f t="shared" si="2"/>
        <v>0</v>
      </c>
      <c r="I22" s="221"/>
      <c r="J22" s="221"/>
      <c r="K22" s="221">
        <f t="shared" si="3"/>
        <v>0</v>
      </c>
      <c r="L22" s="221"/>
      <c r="M22" s="221"/>
      <c r="N22" s="221">
        <f t="shared" si="4"/>
        <v>0</v>
      </c>
      <c r="O22" s="221"/>
      <c r="P22" s="221"/>
      <c r="Q22" s="221">
        <f t="shared" si="5"/>
        <v>0</v>
      </c>
    </row>
    <row r="23" spans="1:17" ht="13.5" customHeight="1" x14ac:dyDescent="0.25">
      <c r="A23" s="220">
        <f t="shared" si="6"/>
        <v>19</v>
      </c>
      <c r="B23" s="42" t="s">
        <v>417</v>
      </c>
      <c r="C23" s="221">
        <f t="shared" si="7"/>
        <v>0</v>
      </c>
      <c r="D23" s="221">
        <f t="shared" si="8"/>
        <v>0</v>
      </c>
      <c r="E23" s="221">
        <f t="shared" si="9"/>
        <v>0</v>
      </c>
      <c r="F23" s="221"/>
      <c r="G23" s="221">
        <f>'5 - ЗАРДАЛ'!F24</f>
        <v>0</v>
      </c>
      <c r="H23" s="221">
        <f t="shared" si="2"/>
        <v>0</v>
      </c>
      <c r="I23" s="221"/>
      <c r="J23" s="221"/>
      <c r="K23" s="221">
        <f t="shared" si="3"/>
        <v>0</v>
      </c>
      <c r="L23" s="221"/>
      <c r="M23" s="221"/>
      <c r="N23" s="221">
        <f t="shared" si="4"/>
        <v>0</v>
      </c>
      <c r="O23" s="221"/>
      <c r="P23" s="221"/>
      <c r="Q23" s="221">
        <f t="shared" si="5"/>
        <v>0</v>
      </c>
    </row>
    <row r="24" spans="1:17" ht="13.5" customHeight="1" x14ac:dyDescent="0.25">
      <c r="A24" s="220">
        <f t="shared" si="6"/>
        <v>20</v>
      </c>
      <c r="B24" s="42" t="s">
        <v>418</v>
      </c>
      <c r="C24" s="221">
        <f t="shared" si="7"/>
        <v>0</v>
      </c>
      <c r="D24" s="221">
        <f t="shared" si="8"/>
        <v>0</v>
      </c>
      <c r="E24" s="221">
        <f t="shared" si="9"/>
        <v>0</v>
      </c>
      <c r="F24" s="221"/>
      <c r="G24" s="221">
        <f>'5 - ЗАРДАЛ'!F25</f>
        <v>0</v>
      </c>
      <c r="H24" s="221">
        <f t="shared" si="2"/>
        <v>0</v>
      </c>
      <c r="I24" s="221"/>
      <c r="J24" s="221"/>
      <c r="K24" s="221">
        <f t="shared" si="3"/>
        <v>0</v>
      </c>
      <c r="L24" s="221"/>
      <c r="M24" s="221"/>
      <c r="N24" s="221">
        <f t="shared" si="4"/>
        <v>0</v>
      </c>
      <c r="O24" s="221"/>
      <c r="P24" s="221"/>
      <c r="Q24" s="221">
        <f t="shared" si="5"/>
        <v>0</v>
      </c>
    </row>
    <row r="25" spans="1:17" ht="13.5" customHeight="1" x14ac:dyDescent="0.25">
      <c r="A25" s="220">
        <f t="shared" si="6"/>
        <v>21</v>
      </c>
      <c r="B25" s="42" t="s">
        <v>34</v>
      </c>
      <c r="C25" s="221">
        <f t="shared" si="7"/>
        <v>0</v>
      </c>
      <c r="D25" s="221">
        <f t="shared" si="8"/>
        <v>0</v>
      </c>
      <c r="E25" s="221">
        <f t="shared" si="9"/>
        <v>0</v>
      </c>
      <c r="F25" s="221"/>
      <c r="G25" s="221">
        <f>'5 - ЗАРДАЛ'!F26</f>
        <v>0</v>
      </c>
      <c r="H25" s="221">
        <f t="shared" ref="H25:H27" si="10">G25-F25</f>
        <v>0</v>
      </c>
      <c r="I25" s="221"/>
      <c r="J25" s="221"/>
      <c r="K25" s="221">
        <f t="shared" ref="K25:K27" si="11">J25-I25</f>
        <v>0</v>
      </c>
      <c r="L25" s="221"/>
      <c r="M25" s="221"/>
      <c r="N25" s="221">
        <f t="shared" ref="N25:N27" si="12">M25-L25</f>
        <v>0</v>
      </c>
      <c r="O25" s="221"/>
      <c r="P25" s="221"/>
      <c r="Q25" s="221">
        <f t="shared" ref="Q25:Q27" si="13">P25-O25</f>
        <v>0</v>
      </c>
    </row>
    <row r="26" spans="1:17" ht="13.5" customHeight="1" x14ac:dyDescent="0.25">
      <c r="A26" s="220">
        <f t="shared" si="6"/>
        <v>22</v>
      </c>
      <c r="B26" s="43" t="s">
        <v>35</v>
      </c>
      <c r="C26" s="221">
        <f t="shared" si="7"/>
        <v>0</v>
      </c>
      <c r="D26" s="221">
        <f t="shared" si="8"/>
        <v>0</v>
      </c>
      <c r="E26" s="221">
        <f t="shared" si="9"/>
        <v>0</v>
      </c>
      <c r="F26" s="221"/>
      <c r="G26" s="221">
        <f>'5 - ЗАРДАЛ'!F28</f>
        <v>0</v>
      </c>
      <c r="H26" s="221">
        <f t="shared" si="10"/>
        <v>0</v>
      </c>
      <c r="I26" s="221"/>
      <c r="J26" s="221"/>
      <c r="K26" s="221">
        <f t="shared" si="11"/>
        <v>0</v>
      </c>
      <c r="L26" s="221"/>
      <c r="M26" s="221"/>
      <c r="N26" s="221">
        <f t="shared" si="12"/>
        <v>0</v>
      </c>
      <c r="O26" s="221"/>
      <c r="P26" s="221"/>
      <c r="Q26" s="221">
        <f t="shared" si="13"/>
        <v>0</v>
      </c>
    </row>
    <row r="27" spans="1:17" ht="13.5" customHeight="1" x14ac:dyDescent="0.25">
      <c r="A27" s="220">
        <f t="shared" si="6"/>
        <v>23</v>
      </c>
      <c r="B27" s="43" t="s">
        <v>260</v>
      </c>
      <c r="C27" s="221">
        <f t="shared" si="7"/>
        <v>0</v>
      </c>
      <c r="D27" s="221">
        <f t="shared" si="8"/>
        <v>0</v>
      </c>
      <c r="E27" s="221">
        <f t="shared" si="9"/>
        <v>0</v>
      </c>
      <c r="F27" s="221"/>
      <c r="G27" s="221">
        <f>'5 - ЗАРДАЛ'!F29</f>
        <v>0</v>
      </c>
      <c r="H27" s="221">
        <f t="shared" si="10"/>
        <v>0</v>
      </c>
      <c r="I27" s="221"/>
      <c r="J27" s="221"/>
      <c r="K27" s="221">
        <f t="shared" si="11"/>
        <v>0</v>
      </c>
      <c r="L27" s="221"/>
      <c r="M27" s="221"/>
      <c r="N27" s="221">
        <f t="shared" si="12"/>
        <v>0</v>
      </c>
      <c r="O27" s="221"/>
      <c r="P27" s="221"/>
      <c r="Q27" s="221">
        <f t="shared" si="13"/>
        <v>0</v>
      </c>
    </row>
    <row r="28" spans="1:17" ht="13.5" customHeight="1" x14ac:dyDescent="0.25">
      <c r="A28" s="220">
        <f t="shared" si="6"/>
        <v>24</v>
      </c>
      <c r="B28" s="419" t="s">
        <v>385</v>
      </c>
      <c r="C28" s="221">
        <f>L28</f>
        <v>0</v>
      </c>
      <c r="D28" s="221">
        <f>M28</f>
        <v>0</v>
      </c>
      <c r="E28" s="221">
        <f t="shared" si="1"/>
        <v>0</v>
      </c>
      <c r="F28" s="524"/>
      <c r="G28" s="524"/>
      <c r="H28" s="524"/>
      <c r="I28" s="524"/>
      <c r="J28" s="524"/>
      <c r="K28" s="524"/>
      <c r="L28" s="221"/>
      <c r="M28" s="221"/>
      <c r="N28" s="221">
        <f t="shared" si="4"/>
        <v>0</v>
      </c>
      <c r="O28" s="524"/>
      <c r="P28" s="524"/>
      <c r="Q28" s="524"/>
    </row>
    <row r="29" spans="1:17" ht="13.5" customHeight="1" x14ac:dyDescent="0.25">
      <c r="A29" s="220">
        <f t="shared" si="6"/>
        <v>25</v>
      </c>
      <c r="B29" s="420" t="s">
        <v>217</v>
      </c>
      <c r="C29" s="221">
        <f>I29</f>
        <v>0</v>
      </c>
      <c r="D29" s="221">
        <f>J29</f>
        <v>0</v>
      </c>
      <c r="E29" s="221">
        <f t="shared" si="1"/>
        <v>0</v>
      </c>
      <c r="F29" s="524"/>
      <c r="G29" s="524"/>
      <c r="H29" s="524"/>
      <c r="I29" s="221"/>
      <c r="J29" s="221"/>
      <c r="K29" s="221">
        <f t="shared" si="3"/>
        <v>0</v>
      </c>
      <c r="L29" s="524"/>
      <c r="M29" s="524"/>
      <c r="N29" s="524"/>
      <c r="O29" s="524"/>
      <c r="P29" s="524"/>
      <c r="Q29" s="524"/>
    </row>
    <row r="30" spans="1:17" ht="13.5" customHeight="1" x14ac:dyDescent="0.25">
      <c r="A30" s="220">
        <f t="shared" si="6"/>
        <v>26</v>
      </c>
      <c r="B30" s="420" t="s">
        <v>9</v>
      </c>
      <c r="C30" s="221">
        <f>F30</f>
        <v>0</v>
      </c>
      <c r="D30" s="221">
        <f>G30</f>
        <v>0</v>
      </c>
      <c r="E30" s="221">
        <f t="shared" si="1"/>
        <v>0</v>
      </c>
      <c r="F30" s="221"/>
      <c r="G30" s="221">
        <f>'Тухайн оны -зардал сар'!P50+'Тухайн оны -зардал сар'!P52</f>
        <v>0</v>
      </c>
      <c r="H30" s="221">
        <f t="shared" si="2"/>
        <v>0</v>
      </c>
      <c r="I30" s="524"/>
      <c r="J30" s="524"/>
      <c r="K30" s="524"/>
      <c r="L30" s="524"/>
      <c r="M30" s="524"/>
      <c r="N30" s="524"/>
      <c r="O30" s="524"/>
      <c r="P30" s="524"/>
      <c r="Q30" s="524"/>
    </row>
    <row r="31" spans="1:17" ht="13.5" customHeight="1" x14ac:dyDescent="0.25">
      <c r="A31" s="220">
        <f t="shared" si="6"/>
        <v>27</v>
      </c>
      <c r="B31" s="420" t="s">
        <v>17</v>
      </c>
      <c r="C31" s="221">
        <f>F31</f>
        <v>0</v>
      </c>
      <c r="D31" s="221">
        <f>G31</f>
        <v>0</v>
      </c>
      <c r="E31" s="221">
        <f t="shared" si="1"/>
        <v>0</v>
      </c>
      <c r="F31" s="221"/>
      <c r="G31" s="221">
        <f>+'Тухайн оны -зардал сар'!P51</f>
        <v>0</v>
      </c>
      <c r="H31" s="221">
        <f t="shared" si="2"/>
        <v>0</v>
      </c>
      <c r="I31" s="524"/>
      <c r="J31" s="524"/>
      <c r="K31" s="524"/>
      <c r="L31" s="524"/>
      <c r="M31" s="524"/>
      <c r="N31" s="524"/>
      <c r="O31" s="524"/>
      <c r="P31" s="524"/>
      <c r="Q31" s="524"/>
    </row>
    <row r="32" spans="1:17" ht="13.5" customHeight="1" x14ac:dyDescent="0.25">
      <c r="A32" s="220">
        <f t="shared" si="6"/>
        <v>28</v>
      </c>
      <c r="B32" s="222" t="s">
        <v>384</v>
      </c>
      <c r="C32" s="221">
        <f>F32+I32+L32+O32</f>
        <v>0</v>
      </c>
      <c r="D32" s="221">
        <f>G32+J32+M32+P32</f>
        <v>0</v>
      </c>
      <c r="E32" s="221">
        <f t="shared" si="1"/>
        <v>0</v>
      </c>
      <c r="F32" s="221"/>
      <c r="G32" s="221">
        <f>+'5 - ЗАРДАЛ'!F35</f>
        <v>0</v>
      </c>
      <c r="H32" s="221">
        <f t="shared" si="2"/>
        <v>0</v>
      </c>
      <c r="I32" s="448"/>
      <c r="J32" s="448"/>
      <c r="K32" s="221">
        <f t="shared" ref="K32" si="14">J32-I32</f>
        <v>0</v>
      </c>
      <c r="L32" s="448"/>
      <c r="M32" s="448"/>
      <c r="N32" s="221">
        <f t="shared" ref="N32" si="15">M32-L32</f>
        <v>0</v>
      </c>
      <c r="O32" s="448"/>
      <c r="P32" s="448"/>
      <c r="Q32" s="221">
        <f t="shared" ref="Q32" si="16">P32-O32</f>
        <v>0</v>
      </c>
    </row>
    <row r="33" spans="1:17" s="219" customFormat="1" ht="23.25" customHeight="1" x14ac:dyDescent="0.25">
      <c r="A33" s="528" t="s">
        <v>386</v>
      </c>
      <c r="B33" s="528"/>
      <c r="C33" s="223">
        <f t="shared" ref="C33:Q33" si="17">SUM(C5:C32)</f>
        <v>0</v>
      </c>
      <c r="D33" s="223">
        <f t="shared" si="17"/>
        <v>0</v>
      </c>
      <c r="E33" s="223">
        <f t="shared" si="17"/>
        <v>0</v>
      </c>
      <c r="F33" s="223">
        <f t="shared" si="17"/>
        <v>0</v>
      </c>
      <c r="G33" s="223">
        <f t="shared" si="17"/>
        <v>0</v>
      </c>
      <c r="H33" s="223">
        <f t="shared" si="17"/>
        <v>0</v>
      </c>
      <c r="I33" s="223">
        <f t="shared" si="17"/>
        <v>0</v>
      </c>
      <c r="J33" s="223">
        <f t="shared" si="17"/>
        <v>0</v>
      </c>
      <c r="K33" s="223">
        <f t="shared" si="17"/>
        <v>0</v>
      </c>
      <c r="L33" s="223">
        <f t="shared" si="17"/>
        <v>0</v>
      </c>
      <c r="M33" s="223">
        <f t="shared" si="17"/>
        <v>0</v>
      </c>
      <c r="N33" s="223">
        <f t="shared" si="17"/>
        <v>0</v>
      </c>
      <c r="O33" s="223">
        <f t="shared" si="17"/>
        <v>0</v>
      </c>
      <c r="P33" s="223">
        <f t="shared" si="17"/>
        <v>0</v>
      </c>
      <c r="Q33" s="223">
        <f t="shared" si="17"/>
        <v>0</v>
      </c>
    </row>
    <row r="34" spans="1:17" s="219" customFormat="1" ht="15" x14ac:dyDescent="0.25">
      <c r="A34" s="526" t="s">
        <v>218</v>
      </c>
      <c r="B34" s="526"/>
      <c r="C34" s="224"/>
      <c r="D34" s="224"/>
      <c r="E34" s="224"/>
      <c r="F34" s="224"/>
      <c r="G34" s="224"/>
      <c r="H34" s="224"/>
      <c r="I34" s="224"/>
      <c r="J34" s="224"/>
      <c r="K34" s="224"/>
      <c r="L34" s="224"/>
      <c r="M34" s="224"/>
      <c r="N34" s="224"/>
      <c r="O34" s="224"/>
      <c r="P34" s="224"/>
      <c r="Q34" s="224"/>
    </row>
    <row r="35" spans="1:17" ht="14.25" customHeight="1" x14ac:dyDescent="0.25">
      <c r="A35" s="529">
        <v>1</v>
      </c>
      <c r="B35" s="222" t="s">
        <v>219</v>
      </c>
      <c r="C35" s="221">
        <f>F35</f>
        <v>0</v>
      </c>
      <c r="D35" s="221">
        <f>G35</f>
        <v>0</v>
      </c>
      <c r="E35" s="221">
        <f>D35-C35</f>
        <v>0</v>
      </c>
      <c r="F35" s="221"/>
      <c r="G35" s="221">
        <f>'4 - ОРЛОГЫН БУТЭЦ'!I6</f>
        <v>0</v>
      </c>
      <c r="H35" s="221">
        <f t="shared" ref="H35:H36" si="18">G35-F35</f>
        <v>0</v>
      </c>
      <c r="I35" s="524"/>
      <c r="J35" s="524"/>
      <c r="K35" s="524"/>
      <c r="L35" s="524"/>
      <c r="M35" s="524"/>
      <c r="N35" s="524"/>
      <c r="O35" s="524"/>
      <c r="P35" s="524"/>
      <c r="Q35" s="524"/>
    </row>
    <row r="36" spans="1:17" ht="14.25" customHeight="1" x14ac:dyDescent="0.25">
      <c r="A36" s="529"/>
      <c r="B36" s="225" t="s">
        <v>220</v>
      </c>
      <c r="C36" s="221">
        <f>F36</f>
        <v>0</v>
      </c>
      <c r="D36" s="221">
        <f>G36</f>
        <v>0</v>
      </c>
      <c r="E36" s="221">
        <f t="shared" ref="E36:E42" si="19">D36-C36</f>
        <v>0</v>
      </c>
      <c r="F36" s="221"/>
      <c r="G36" s="221">
        <f>'3 - ТЗ-ТЭЗҮ'!G14</f>
        <v>0</v>
      </c>
      <c r="H36" s="221">
        <f t="shared" si="18"/>
        <v>0</v>
      </c>
      <c r="I36" s="524"/>
      <c r="J36" s="524"/>
      <c r="K36" s="524"/>
      <c r="L36" s="524"/>
      <c r="M36" s="524"/>
      <c r="N36" s="524"/>
      <c r="O36" s="524"/>
      <c r="P36" s="524"/>
      <c r="Q36" s="524"/>
    </row>
    <row r="37" spans="1:17" ht="14.25" customHeight="1" x14ac:dyDescent="0.25">
      <c r="A37" s="529">
        <v>2</v>
      </c>
      <c r="B37" s="222" t="s">
        <v>221</v>
      </c>
      <c r="C37" s="221">
        <f>I37</f>
        <v>0</v>
      </c>
      <c r="D37" s="221">
        <f>J37</f>
        <v>0</v>
      </c>
      <c r="E37" s="221">
        <f t="shared" si="19"/>
        <v>0</v>
      </c>
      <c r="F37" s="524"/>
      <c r="G37" s="524"/>
      <c r="H37" s="524"/>
      <c r="I37" s="221"/>
      <c r="J37" s="221"/>
      <c r="K37" s="221">
        <f t="shared" ref="K37:K38" si="20">J37-I37</f>
        <v>0</v>
      </c>
      <c r="L37" s="524"/>
      <c r="M37" s="524"/>
      <c r="N37" s="524"/>
      <c r="O37" s="524"/>
      <c r="P37" s="524"/>
      <c r="Q37" s="524"/>
    </row>
    <row r="38" spans="1:17" ht="14.25" customHeight="1" x14ac:dyDescent="0.25">
      <c r="A38" s="529"/>
      <c r="B38" s="225" t="s">
        <v>222</v>
      </c>
      <c r="C38" s="221">
        <f>I38</f>
        <v>0</v>
      </c>
      <c r="D38" s="221">
        <f>J38</f>
        <v>0</v>
      </c>
      <c r="E38" s="221">
        <f t="shared" si="19"/>
        <v>0</v>
      </c>
      <c r="F38" s="524"/>
      <c r="G38" s="524"/>
      <c r="H38" s="524"/>
      <c r="I38" s="221"/>
      <c r="J38" s="221"/>
      <c r="K38" s="221">
        <f t="shared" si="20"/>
        <v>0</v>
      </c>
      <c r="L38" s="524"/>
      <c r="M38" s="524"/>
      <c r="N38" s="524"/>
      <c r="O38" s="524"/>
      <c r="P38" s="524"/>
      <c r="Q38" s="524"/>
    </row>
    <row r="39" spans="1:17" ht="14.25" customHeight="1" x14ac:dyDescent="0.25">
      <c r="A39" s="529">
        <v>3</v>
      </c>
      <c r="B39" s="222" t="s">
        <v>223</v>
      </c>
      <c r="C39" s="221">
        <f>L39</f>
        <v>0</v>
      </c>
      <c r="D39" s="221">
        <f>M39</f>
        <v>0</v>
      </c>
      <c r="E39" s="221">
        <f t="shared" si="19"/>
        <v>0</v>
      </c>
      <c r="F39" s="524"/>
      <c r="G39" s="524"/>
      <c r="H39" s="524"/>
      <c r="I39" s="524"/>
      <c r="J39" s="524"/>
      <c r="K39" s="524"/>
      <c r="L39" s="221"/>
      <c r="M39" s="221"/>
      <c r="N39" s="221">
        <f t="shared" ref="N39:N40" si="21">M39-L39</f>
        <v>0</v>
      </c>
      <c r="O39" s="524"/>
      <c r="P39" s="524"/>
      <c r="Q39" s="524"/>
    </row>
    <row r="40" spans="1:17" ht="14.25" customHeight="1" x14ac:dyDescent="0.25">
      <c r="A40" s="529"/>
      <c r="B40" s="225" t="s">
        <v>224</v>
      </c>
      <c r="C40" s="221">
        <f>L40</f>
        <v>0</v>
      </c>
      <c r="D40" s="221">
        <f>M40</f>
        <v>0</v>
      </c>
      <c r="E40" s="221">
        <f t="shared" si="19"/>
        <v>0</v>
      </c>
      <c r="F40" s="524"/>
      <c r="G40" s="524"/>
      <c r="H40" s="524"/>
      <c r="I40" s="524"/>
      <c r="J40" s="524"/>
      <c r="K40" s="524"/>
      <c r="L40" s="221"/>
      <c r="M40" s="221"/>
      <c r="N40" s="221">
        <f t="shared" si="21"/>
        <v>0</v>
      </c>
      <c r="O40" s="524"/>
      <c r="P40" s="524"/>
      <c r="Q40" s="524"/>
    </row>
    <row r="41" spans="1:17" ht="14.25" customHeight="1" x14ac:dyDescent="0.25">
      <c r="A41" s="447">
        <v>4</v>
      </c>
      <c r="B41" s="222" t="s">
        <v>225</v>
      </c>
      <c r="C41" s="221">
        <f>O41</f>
        <v>0</v>
      </c>
      <c r="D41" s="221">
        <f>P41</f>
        <v>0</v>
      </c>
      <c r="E41" s="221">
        <f t="shared" si="19"/>
        <v>0</v>
      </c>
      <c r="F41" s="524"/>
      <c r="G41" s="524"/>
      <c r="H41" s="524"/>
      <c r="I41" s="524"/>
      <c r="J41" s="524"/>
      <c r="K41" s="524"/>
      <c r="L41" s="524"/>
      <c r="M41" s="524"/>
      <c r="N41" s="524"/>
      <c r="O41" s="221"/>
      <c r="P41" s="221"/>
      <c r="Q41" s="221">
        <f t="shared" ref="Q41" si="22">P41-O41</f>
        <v>0</v>
      </c>
    </row>
    <row r="42" spans="1:17" ht="14.25" customHeight="1" x14ac:dyDescent="0.25">
      <c r="A42" s="447">
        <v>5</v>
      </c>
      <c r="B42" s="222" t="s">
        <v>387</v>
      </c>
      <c r="C42" s="221">
        <f>F42+I42+L42+O42</f>
        <v>0</v>
      </c>
      <c r="D42" s="221">
        <f>G42+J42+M42+P42</f>
        <v>0</v>
      </c>
      <c r="E42" s="221">
        <f t="shared" si="19"/>
        <v>0</v>
      </c>
      <c r="F42" s="448"/>
      <c r="G42" s="448"/>
      <c r="H42" s="221">
        <f>G42-F42</f>
        <v>0</v>
      </c>
      <c r="I42" s="448"/>
      <c r="J42" s="448"/>
      <c r="K42" s="221">
        <f t="shared" ref="K42" si="23">J42-I42</f>
        <v>0</v>
      </c>
      <c r="L42" s="448"/>
      <c r="M42" s="448"/>
      <c r="N42" s="221">
        <f>M42-L42</f>
        <v>0</v>
      </c>
      <c r="O42" s="221"/>
      <c r="P42" s="221"/>
      <c r="Q42" s="221">
        <f>P42-O42</f>
        <v>0</v>
      </c>
    </row>
    <row r="43" spans="1:17" s="219" customFormat="1" ht="18.75" customHeight="1" x14ac:dyDescent="0.25">
      <c r="A43" s="525" t="s">
        <v>226</v>
      </c>
      <c r="B43" s="525"/>
      <c r="C43" s="226">
        <f>SUM(C35:C42)</f>
        <v>0</v>
      </c>
      <c r="D43" s="226">
        <f t="shared" ref="D43:E43" si="24">SUM(D35:D42)</f>
        <v>0</v>
      </c>
      <c r="E43" s="226">
        <f t="shared" si="24"/>
        <v>0</v>
      </c>
      <c r="F43" s="226">
        <f>SUM(F35:F42)</f>
        <v>0</v>
      </c>
      <c r="G43" s="226">
        <f t="shared" ref="G43:Q43" si="25">SUM(G35:G42)</f>
        <v>0</v>
      </c>
      <c r="H43" s="226">
        <f t="shared" si="25"/>
        <v>0</v>
      </c>
      <c r="I43" s="226">
        <f t="shared" si="25"/>
        <v>0</v>
      </c>
      <c r="J43" s="226">
        <f t="shared" si="25"/>
        <v>0</v>
      </c>
      <c r="K43" s="226">
        <f t="shared" si="25"/>
        <v>0</v>
      </c>
      <c r="L43" s="226">
        <f t="shared" si="25"/>
        <v>0</v>
      </c>
      <c r="M43" s="226">
        <f t="shared" si="25"/>
        <v>0</v>
      </c>
      <c r="N43" s="226">
        <f t="shared" si="25"/>
        <v>0</v>
      </c>
      <c r="O43" s="226">
        <f>SUM(O35:O42)</f>
        <v>0</v>
      </c>
      <c r="P43" s="226">
        <f t="shared" si="25"/>
        <v>0</v>
      </c>
      <c r="Q43" s="226">
        <f t="shared" si="25"/>
        <v>0</v>
      </c>
    </row>
    <row r="44" spans="1:17" s="219" customFormat="1" ht="27.75" customHeight="1" x14ac:dyDescent="0.25">
      <c r="A44" s="526" t="s">
        <v>227</v>
      </c>
      <c r="B44" s="526"/>
      <c r="C44" s="227">
        <f t="shared" ref="C44:Q44" si="26">C43-C33</f>
        <v>0</v>
      </c>
      <c r="D44" s="227">
        <f t="shared" si="26"/>
        <v>0</v>
      </c>
      <c r="E44" s="227">
        <f t="shared" si="26"/>
        <v>0</v>
      </c>
      <c r="F44" s="227">
        <f t="shared" si="26"/>
        <v>0</v>
      </c>
      <c r="G44" s="227">
        <f t="shared" si="26"/>
        <v>0</v>
      </c>
      <c r="H44" s="227">
        <f t="shared" si="26"/>
        <v>0</v>
      </c>
      <c r="I44" s="227">
        <f t="shared" si="26"/>
        <v>0</v>
      </c>
      <c r="J44" s="227">
        <f t="shared" si="26"/>
        <v>0</v>
      </c>
      <c r="K44" s="227">
        <f t="shared" si="26"/>
        <v>0</v>
      </c>
      <c r="L44" s="227">
        <f t="shared" si="26"/>
        <v>0</v>
      </c>
      <c r="M44" s="227">
        <f t="shared" si="26"/>
        <v>0</v>
      </c>
      <c r="N44" s="227">
        <f t="shared" si="26"/>
        <v>0</v>
      </c>
      <c r="O44" s="227">
        <f t="shared" si="26"/>
        <v>0</v>
      </c>
      <c r="P44" s="227">
        <f t="shared" si="26"/>
        <v>0</v>
      </c>
      <c r="Q44" s="227">
        <f t="shared" si="26"/>
        <v>0</v>
      </c>
    </row>
    <row r="45" spans="1:17" ht="29.25" customHeight="1" x14ac:dyDescent="0.25">
      <c r="A45" s="57"/>
      <c r="B45" s="527" t="s">
        <v>234</v>
      </c>
      <c r="C45" s="527"/>
      <c r="D45" s="527"/>
      <c r="E45" s="527"/>
      <c r="F45" s="527"/>
      <c r="G45" s="527"/>
      <c r="H45" s="527"/>
      <c r="I45" s="527"/>
      <c r="J45" s="527"/>
      <c r="K45" s="527"/>
      <c r="L45" s="527"/>
      <c r="M45" s="527"/>
      <c r="N45" s="527"/>
      <c r="O45" s="527"/>
      <c r="P45" s="527"/>
    </row>
    <row r="46" spans="1:17" s="219" customFormat="1" ht="15.75" customHeight="1" x14ac:dyDescent="0.2">
      <c r="A46" s="228"/>
      <c r="C46" s="422" t="s">
        <v>381</v>
      </c>
      <c r="D46" s="229"/>
      <c r="E46" s="229"/>
      <c r="F46" s="229"/>
      <c r="G46" s="229"/>
      <c r="H46" s="229"/>
      <c r="I46" s="229"/>
      <c r="J46" s="229"/>
      <c r="K46" s="229"/>
      <c r="L46" s="229"/>
      <c r="M46" s="229"/>
      <c r="N46" s="229"/>
      <c r="O46" s="229"/>
      <c r="P46" s="229"/>
      <c r="Q46" s="229"/>
    </row>
    <row r="47" spans="1:17" s="231" customFormat="1" ht="12" x14ac:dyDescent="0.25">
      <c r="A47" s="58"/>
      <c r="B47" s="230" t="s">
        <v>388</v>
      </c>
      <c r="C47" s="230" t="s">
        <v>228</v>
      </c>
      <c r="E47" s="231" t="s">
        <v>229</v>
      </c>
      <c r="G47" s="231" t="s">
        <v>230</v>
      </c>
      <c r="J47" s="231" t="s">
        <v>231</v>
      </c>
      <c r="M47" s="230" t="s">
        <v>232</v>
      </c>
      <c r="O47" s="232" t="s">
        <v>233</v>
      </c>
      <c r="Q47" s="230"/>
    </row>
    <row r="49" spans="1:4" x14ac:dyDescent="0.25">
      <c r="A49" s="57"/>
      <c r="D49" s="233"/>
    </row>
    <row r="50" spans="1:4" x14ac:dyDescent="0.25">
      <c r="A50" s="57"/>
    </row>
    <row r="51" spans="1:4" x14ac:dyDescent="0.25">
      <c r="A51" s="57"/>
    </row>
  </sheetData>
  <mergeCells count="26">
    <mergeCell ref="A3:A4"/>
    <mergeCell ref="B3:B4"/>
    <mergeCell ref="C3:E3"/>
    <mergeCell ref="F3:H3"/>
    <mergeCell ref="I3:K3"/>
    <mergeCell ref="O3:Q3"/>
    <mergeCell ref="F28:H29"/>
    <mergeCell ref="I28:K28"/>
    <mergeCell ref="O28:Q31"/>
    <mergeCell ref="L29:N31"/>
    <mergeCell ref="I30:K31"/>
    <mergeCell ref="L3:N3"/>
    <mergeCell ref="L41:N41"/>
    <mergeCell ref="A43:B43"/>
    <mergeCell ref="A44:B44"/>
    <mergeCell ref="B45:P45"/>
    <mergeCell ref="A33:B33"/>
    <mergeCell ref="A34:B34"/>
    <mergeCell ref="A35:A36"/>
    <mergeCell ref="I35:K36"/>
    <mergeCell ref="L35:N38"/>
    <mergeCell ref="O35:Q40"/>
    <mergeCell ref="A37:A38"/>
    <mergeCell ref="F37:H41"/>
    <mergeCell ref="A39:A40"/>
    <mergeCell ref="I39:K41"/>
  </mergeCells>
  <printOptions horizontalCentered="1"/>
  <pageMargins left="0" right="0" top="0.75" bottom="0.1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Q51"/>
  <sheetViews>
    <sheetView zoomScaleNormal="100" workbookViewId="0">
      <pane xSplit="5" ySplit="4" topLeftCell="F29" activePane="bottomRight" state="frozen"/>
      <selection pane="topRight" activeCell="F1" sqref="F1"/>
      <selection pane="bottomLeft" activeCell="A4" sqref="A4"/>
      <selection pane="bottomRight" activeCell="F35" sqref="F35"/>
    </sheetView>
  </sheetViews>
  <sheetFormatPr defaultRowHeight="12.75" x14ac:dyDescent="0.25"/>
  <cols>
    <col min="1" max="1" width="3.7109375" style="234" customWidth="1"/>
    <col min="2" max="2" width="35.28515625" style="57" customWidth="1"/>
    <col min="3" max="3" width="13.7109375" style="57" customWidth="1"/>
    <col min="4" max="4" width="13.28515625" style="57" customWidth="1"/>
    <col min="5" max="5" width="10.5703125" style="57" customWidth="1"/>
    <col min="6" max="6" width="11.5703125" style="57" customWidth="1"/>
    <col min="7" max="7" width="12.42578125" style="57" customWidth="1"/>
    <col min="8" max="8" width="10" style="57" customWidth="1"/>
    <col min="9" max="9" width="10.85546875" style="57" customWidth="1"/>
    <col min="10" max="10" width="11.85546875" style="57" customWidth="1"/>
    <col min="11" max="11" width="10.7109375" style="57" customWidth="1"/>
    <col min="12" max="12" width="10.85546875" style="57" customWidth="1"/>
    <col min="13" max="13" width="11.85546875" style="57" customWidth="1"/>
    <col min="14" max="14" width="9.7109375" style="57" customWidth="1"/>
    <col min="15" max="15" width="10.85546875" style="57" customWidth="1"/>
    <col min="16" max="16" width="12.28515625" style="57" customWidth="1"/>
    <col min="17" max="17" width="9.28515625" style="57" customWidth="1"/>
    <col min="18" max="256" width="9.140625" style="57"/>
    <col min="257" max="257" width="3.7109375" style="57" customWidth="1"/>
    <col min="258" max="258" width="27.85546875" style="57" customWidth="1"/>
    <col min="259" max="259" width="15.28515625" style="57" customWidth="1"/>
    <col min="260" max="260" width="16.140625" style="57" customWidth="1"/>
    <col min="261" max="261" width="10.5703125" style="57" customWidth="1"/>
    <col min="262" max="262" width="11.5703125" style="57" customWidth="1"/>
    <col min="263" max="263" width="12.42578125" style="57" customWidth="1"/>
    <col min="264" max="264" width="10" style="57" customWidth="1"/>
    <col min="265" max="265" width="10.85546875" style="57" customWidth="1"/>
    <col min="266" max="266" width="12.42578125" style="57" customWidth="1"/>
    <col min="267" max="267" width="10.7109375" style="57" customWidth="1"/>
    <col min="268" max="268" width="10.85546875" style="57" customWidth="1"/>
    <col min="269" max="269" width="12.28515625" style="57" customWidth="1"/>
    <col min="270" max="270" width="9.7109375" style="57" customWidth="1"/>
    <col min="271" max="271" width="10.85546875" style="57" customWidth="1"/>
    <col min="272" max="272" width="12.28515625" style="57" customWidth="1"/>
    <col min="273" max="273" width="9.28515625" style="57" customWidth="1"/>
    <col min="274" max="512" width="9.140625" style="57"/>
    <col min="513" max="513" width="3.7109375" style="57" customWidth="1"/>
    <col min="514" max="514" width="27.85546875" style="57" customWidth="1"/>
    <col min="515" max="515" width="15.28515625" style="57" customWidth="1"/>
    <col min="516" max="516" width="16.140625" style="57" customWidth="1"/>
    <col min="517" max="517" width="10.5703125" style="57" customWidth="1"/>
    <col min="518" max="518" width="11.5703125" style="57" customWidth="1"/>
    <col min="519" max="519" width="12.42578125" style="57" customWidth="1"/>
    <col min="520" max="520" width="10" style="57" customWidth="1"/>
    <col min="521" max="521" width="10.85546875" style="57" customWidth="1"/>
    <col min="522" max="522" width="12.42578125" style="57" customWidth="1"/>
    <col min="523" max="523" width="10.7109375" style="57" customWidth="1"/>
    <col min="524" max="524" width="10.85546875" style="57" customWidth="1"/>
    <col min="525" max="525" width="12.28515625" style="57" customWidth="1"/>
    <col min="526" max="526" width="9.7109375" style="57" customWidth="1"/>
    <col min="527" max="527" width="10.85546875" style="57" customWidth="1"/>
    <col min="528" max="528" width="12.28515625" style="57" customWidth="1"/>
    <col min="529" max="529" width="9.28515625" style="57" customWidth="1"/>
    <col min="530" max="768" width="9.140625" style="57"/>
    <col min="769" max="769" width="3.7109375" style="57" customWidth="1"/>
    <col min="770" max="770" width="27.85546875" style="57" customWidth="1"/>
    <col min="771" max="771" width="15.28515625" style="57" customWidth="1"/>
    <col min="772" max="772" width="16.140625" style="57" customWidth="1"/>
    <col min="773" max="773" width="10.5703125" style="57" customWidth="1"/>
    <col min="774" max="774" width="11.5703125" style="57" customWidth="1"/>
    <col min="775" max="775" width="12.42578125" style="57" customWidth="1"/>
    <col min="776" max="776" width="10" style="57" customWidth="1"/>
    <col min="777" max="777" width="10.85546875" style="57" customWidth="1"/>
    <col min="778" max="778" width="12.42578125" style="57" customWidth="1"/>
    <col min="779" max="779" width="10.7109375" style="57" customWidth="1"/>
    <col min="780" max="780" width="10.85546875" style="57" customWidth="1"/>
    <col min="781" max="781" width="12.28515625" style="57" customWidth="1"/>
    <col min="782" max="782" width="9.7109375" style="57" customWidth="1"/>
    <col min="783" max="783" width="10.85546875" style="57" customWidth="1"/>
    <col min="784" max="784" width="12.28515625" style="57" customWidth="1"/>
    <col min="785" max="785" width="9.28515625" style="57" customWidth="1"/>
    <col min="786" max="1024" width="9.140625" style="57"/>
    <col min="1025" max="1025" width="3.7109375" style="57" customWidth="1"/>
    <col min="1026" max="1026" width="27.85546875" style="57" customWidth="1"/>
    <col min="1027" max="1027" width="15.28515625" style="57" customWidth="1"/>
    <col min="1028" max="1028" width="16.140625" style="57" customWidth="1"/>
    <col min="1029" max="1029" width="10.5703125" style="57" customWidth="1"/>
    <col min="1030" max="1030" width="11.5703125" style="57" customWidth="1"/>
    <col min="1031" max="1031" width="12.42578125" style="57" customWidth="1"/>
    <col min="1032" max="1032" width="10" style="57" customWidth="1"/>
    <col min="1033" max="1033" width="10.85546875" style="57" customWidth="1"/>
    <col min="1034" max="1034" width="12.42578125" style="57" customWidth="1"/>
    <col min="1035" max="1035" width="10.7109375" style="57" customWidth="1"/>
    <col min="1036" max="1036" width="10.85546875" style="57" customWidth="1"/>
    <col min="1037" max="1037" width="12.28515625" style="57" customWidth="1"/>
    <col min="1038" max="1038" width="9.7109375" style="57" customWidth="1"/>
    <col min="1039" max="1039" width="10.85546875" style="57" customWidth="1"/>
    <col min="1040" max="1040" width="12.28515625" style="57" customWidth="1"/>
    <col min="1041" max="1041" width="9.28515625" style="57" customWidth="1"/>
    <col min="1042" max="1280" width="9.140625" style="57"/>
    <col min="1281" max="1281" width="3.7109375" style="57" customWidth="1"/>
    <col min="1282" max="1282" width="27.85546875" style="57" customWidth="1"/>
    <col min="1283" max="1283" width="15.28515625" style="57" customWidth="1"/>
    <col min="1284" max="1284" width="16.140625" style="57" customWidth="1"/>
    <col min="1285" max="1285" width="10.5703125" style="57" customWidth="1"/>
    <col min="1286" max="1286" width="11.5703125" style="57" customWidth="1"/>
    <col min="1287" max="1287" width="12.42578125" style="57" customWidth="1"/>
    <col min="1288" max="1288" width="10" style="57" customWidth="1"/>
    <col min="1289" max="1289" width="10.85546875" style="57" customWidth="1"/>
    <col min="1290" max="1290" width="12.42578125" style="57" customWidth="1"/>
    <col min="1291" max="1291" width="10.7109375" style="57" customWidth="1"/>
    <col min="1292" max="1292" width="10.85546875" style="57" customWidth="1"/>
    <col min="1293" max="1293" width="12.28515625" style="57" customWidth="1"/>
    <col min="1294" max="1294" width="9.7109375" style="57" customWidth="1"/>
    <col min="1295" max="1295" width="10.85546875" style="57" customWidth="1"/>
    <col min="1296" max="1296" width="12.28515625" style="57" customWidth="1"/>
    <col min="1297" max="1297" width="9.28515625" style="57" customWidth="1"/>
    <col min="1298" max="1536" width="9.140625" style="57"/>
    <col min="1537" max="1537" width="3.7109375" style="57" customWidth="1"/>
    <col min="1538" max="1538" width="27.85546875" style="57" customWidth="1"/>
    <col min="1539" max="1539" width="15.28515625" style="57" customWidth="1"/>
    <col min="1540" max="1540" width="16.140625" style="57" customWidth="1"/>
    <col min="1541" max="1541" width="10.5703125" style="57" customWidth="1"/>
    <col min="1542" max="1542" width="11.5703125" style="57" customWidth="1"/>
    <col min="1543" max="1543" width="12.42578125" style="57" customWidth="1"/>
    <col min="1544" max="1544" width="10" style="57" customWidth="1"/>
    <col min="1545" max="1545" width="10.85546875" style="57" customWidth="1"/>
    <col min="1546" max="1546" width="12.42578125" style="57" customWidth="1"/>
    <col min="1547" max="1547" width="10.7109375" style="57" customWidth="1"/>
    <col min="1548" max="1548" width="10.85546875" style="57" customWidth="1"/>
    <col min="1549" max="1549" width="12.28515625" style="57" customWidth="1"/>
    <col min="1550" max="1550" width="9.7109375" style="57" customWidth="1"/>
    <col min="1551" max="1551" width="10.85546875" style="57" customWidth="1"/>
    <col min="1552" max="1552" width="12.28515625" style="57" customWidth="1"/>
    <col min="1553" max="1553" width="9.28515625" style="57" customWidth="1"/>
    <col min="1554" max="1792" width="9.140625" style="57"/>
    <col min="1793" max="1793" width="3.7109375" style="57" customWidth="1"/>
    <col min="1794" max="1794" width="27.85546875" style="57" customWidth="1"/>
    <col min="1795" max="1795" width="15.28515625" style="57" customWidth="1"/>
    <col min="1796" max="1796" width="16.140625" style="57" customWidth="1"/>
    <col min="1797" max="1797" width="10.5703125" style="57" customWidth="1"/>
    <col min="1798" max="1798" width="11.5703125" style="57" customWidth="1"/>
    <col min="1799" max="1799" width="12.42578125" style="57" customWidth="1"/>
    <col min="1800" max="1800" width="10" style="57" customWidth="1"/>
    <col min="1801" max="1801" width="10.85546875" style="57" customWidth="1"/>
    <col min="1802" max="1802" width="12.42578125" style="57" customWidth="1"/>
    <col min="1803" max="1803" width="10.7109375" style="57" customWidth="1"/>
    <col min="1804" max="1804" width="10.85546875" style="57" customWidth="1"/>
    <col min="1805" max="1805" width="12.28515625" style="57" customWidth="1"/>
    <col min="1806" max="1806" width="9.7109375" style="57" customWidth="1"/>
    <col min="1807" max="1807" width="10.85546875" style="57" customWidth="1"/>
    <col min="1808" max="1808" width="12.28515625" style="57" customWidth="1"/>
    <col min="1809" max="1809" width="9.28515625" style="57" customWidth="1"/>
    <col min="1810" max="2048" width="9.140625" style="57"/>
    <col min="2049" max="2049" width="3.7109375" style="57" customWidth="1"/>
    <col min="2050" max="2050" width="27.85546875" style="57" customWidth="1"/>
    <col min="2051" max="2051" width="15.28515625" style="57" customWidth="1"/>
    <col min="2052" max="2052" width="16.140625" style="57" customWidth="1"/>
    <col min="2053" max="2053" width="10.5703125" style="57" customWidth="1"/>
    <col min="2054" max="2054" width="11.5703125" style="57" customWidth="1"/>
    <col min="2055" max="2055" width="12.42578125" style="57" customWidth="1"/>
    <col min="2056" max="2056" width="10" style="57" customWidth="1"/>
    <col min="2057" max="2057" width="10.85546875" style="57" customWidth="1"/>
    <col min="2058" max="2058" width="12.42578125" style="57" customWidth="1"/>
    <col min="2059" max="2059" width="10.7109375" style="57" customWidth="1"/>
    <col min="2060" max="2060" width="10.85546875" style="57" customWidth="1"/>
    <col min="2061" max="2061" width="12.28515625" style="57" customWidth="1"/>
    <col min="2062" max="2062" width="9.7109375" style="57" customWidth="1"/>
    <col min="2063" max="2063" width="10.85546875" style="57" customWidth="1"/>
    <col min="2064" max="2064" width="12.28515625" style="57" customWidth="1"/>
    <col min="2065" max="2065" width="9.28515625" style="57" customWidth="1"/>
    <col min="2066" max="2304" width="9.140625" style="57"/>
    <col min="2305" max="2305" width="3.7109375" style="57" customWidth="1"/>
    <col min="2306" max="2306" width="27.85546875" style="57" customWidth="1"/>
    <col min="2307" max="2307" width="15.28515625" style="57" customWidth="1"/>
    <col min="2308" max="2308" width="16.140625" style="57" customWidth="1"/>
    <col min="2309" max="2309" width="10.5703125" style="57" customWidth="1"/>
    <col min="2310" max="2310" width="11.5703125" style="57" customWidth="1"/>
    <col min="2311" max="2311" width="12.42578125" style="57" customWidth="1"/>
    <col min="2312" max="2312" width="10" style="57" customWidth="1"/>
    <col min="2313" max="2313" width="10.85546875" style="57" customWidth="1"/>
    <col min="2314" max="2314" width="12.42578125" style="57" customWidth="1"/>
    <col min="2315" max="2315" width="10.7109375" style="57" customWidth="1"/>
    <col min="2316" max="2316" width="10.85546875" style="57" customWidth="1"/>
    <col min="2317" max="2317" width="12.28515625" style="57" customWidth="1"/>
    <col min="2318" max="2318" width="9.7109375" style="57" customWidth="1"/>
    <col min="2319" max="2319" width="10.85546875" style="57" customWidth="1"/>
    <col min="2320" max="2320" width="12.28515625" style="57" customWidth="1"/>
    <col min="2321" max="2321" width="9.28515625" style="57" customWidth="1"/>
    <col min="2322" max="2560" width="9.140625" style="57"/>
    <col min="2561" max="2561" width="3.7109375" style="57" customWidth="1"/>
    <col min="2562" max="2562" width="27.85546875" style="57" customWidth="1"/>
    <col min="2563" max="2563" width="15.28515625" style="57" customWidth="1"/>
    <col min="2564" max="2564" width="16.140625" style="57" customWidth="1"/>
    <col min="2565" max="2565" width="10.5703125" style="57" customWidth="1"/>
    <col min="2566" max="2566" width="11.5703125" style="57" customWidth="1"/>
    <col min="2567" max="2567" width="12.42578125" style="57" customWidth="1"/>
    <col min="2568" max="2568" width="10" style="57" customWidth="1"/>
    <col min="2569" max="2569" width="10.85546875" style="57" customWidth="1"/>
    <col min="2570" max="2570" width="12.42578125" style="57" customWidth="1"/>
    <col min="2571" max="2571" width="10.7109375" style="57" customWidth="1"/>
    <col min="2572" max="2572" width="10.85546875" style="57" customWidth="1"/>
    <col min="2573" max="2573" width="12.28515625" style="57" customWidth="1"/>
    <col min="2574" max="2574" width="9.7109375" style="57" customWidth="1"/>
    <col min="2575" max="2575" width="10.85546875" style="57" customWidth="1"/>
    <col min="2576" max="2576" width="12.28515625" style="57" customWidth="1"/>
    <col min="2577" max="2577" width="9.28515625" style="57" customWidth="1"/>
    <col min="2578" max="2816" width="9.140625" style="57"/>
    <col min="2817" max="2817" width="3.7109375" style="57" customWidth="1"/>
    <col min="2818" max="2818" width="27.85546875" style="57" customWidth="1"/>
    <col min="2819" max="2819" width="15.28515625" style="57" customWidth="1"/>
    <col min="2820" max="2820" width="16.140625" style="57" customWidth="1"/>
    <col min="2821" max="2821" width="10.5703125" style="57" customWidth="1"/>
    <col min="2822" max="2822" width="11.5703125" style="57" customWidth="1"/>
    <col min="2823" max="2823" width="12.42578125" style="57" customWidth="1"/>
    <col min="2824" max="2824" width="10" style="57" customWidth="1"/>
    <col min="2825" max="2825" width="10.85546875" style="57" customWidth="1"/>
    <col min="2826" max="2826" width="12.42578125" style="57" customWidth="1"/>
    <col min="2827" max="2827" width="10.7109375" style="57" customWidth="1"/>
    <col min="2828" max="2828" width="10.85546875" style="57" customWidth="1"/>
    <col min="2829" max="2829" width="12.28515625" style="57" customWidth="1"/>
    <col min="2830" max="2830" width="9.7109375" style="57" customWidth="1"/>
    <col min="2831" max="2831" width="10.85546875" style="57" customWidth="1"/>
    <col min="2832" max="2832" width="12.28515625" style="57" customWidth="1"/>
    <col min="2833" max="2833" width="9.28515625" style="57" customWidth="1"/>
    <col min="2834" max="3072" width="9.140625" style="57"/>
    <col min="3073" max="3073" width="3.7109375" style="57" customWidth="1"/>
    <col min="3074" max="3074" width="27.85546875" style="57" customWidth="1"/>
    <col min="3075" max="3075" width="15.28515625" style="57" customWidth="1"/>
    <col min="3076" max="3076" width="16.140625" style="57" customWidth="1"/>
    <col min="3077" max="3077" width="10.5703125" style="57" customWidth="1"/>
    <col min="3078" max="3078" width="11.5703125" style="57" customWidth="1"/>
    <col min="3079" max="3079" width="12.42578125" style="57" customWidth="1"/>
    <col min="3080" max="3080" width="10" style="57" customWidth="1"/>
    <col min="3081" max="3081" width="10.85546875" style="57" customWidth="1"/>
    <col min="3082" max="3082" width="12.42578125" style="57" customWidth="1"/>
    <col min="3083" max="3083" width="10.7109375" style="57" customWidth="1"/>
    <col min="3084" max="3084" width="10.85546875" style="57" customWidth="1"/>
    <col min="3085" max="3085" width="12.28515625" style="57" customWidth="1"/>
    <col min="3086" max="3086" width="9.7109375" style="57" customWidth="1"/>
    <col min="3087" max="3087" width="10.85546875" style="57" customWidth="1"/>
    <col min="3088" max="3088" width="12.28515625" style="57" customWidth="1"/>
    <col min="3089" max="3089" width="9.28515625" style="57" customWidth="1"/>
    <col min="3090" max="3328" width="9.140625" style="57"/>
    <col min="3329" max="3329" width="3.7109375" style="57" customWidth="1"/>
    <col min="3330" max="3330" width="27.85546875" style="57" customWidth="1"/>
    <col min="3331" max="3331" width="15.28515625" style="57" customWidth="1"/>
    <col min="3332" max="3332" width="16.140625" style="57" customWidth="1"/>
    <col min="3333" max="3333" width="10.5703125" style="57" customWidth="1"/>
    <col min="3334" max="3334" width="11.5703125" style="57" customWidth="1"/>
    <col min="3335" max="3335" width="12.42578125" style="57" customWidth="1"/>
    <col min="3336" max="3336" width="10" style="57" customWidth="1"/>
    <col min="3337" max="3337" width="10.85546875" style="57" customWidth="1"/>
    <col min="3338" max="3338" width="12.42578125" style="57" customWidth="1"/>
    <col min="3339" max="3339" width="10.7109375" style="57" customWidth="1"/>
    <col min="3340" max="3340" width="10.85546875" style="57" customWidth="1"/>
    <col min="3341" max="3341" width="12.28515625" style="57" customWidth="1"/>
    <col min="3342" max="3342" width="9.7109375" style="57" customWidth="1"/>
    <col min="3343" max="3343" width="10.85546875" style="57" customWidth="1"/>
    <col min="3344" max="3344" width="12.28515625" style="57" customWidth="1"/>
    <col min="3345" max="3345" width="9.28515625" style="57" customWidth="1"/>
    <col min="3346" max="3584" width="9.140625" style="57"/>
    <col min="3585" max="3585" width="3.7109375" style="57" customWidth="1"/>
    <col min="3586" max="3586" width="27.85546875" style="57" customWidth="1"/>
    <col min="3587" max="3587" width="15.28515625" style="57" customWidth="1"/>
    <col min="3588" max="3588" width="16.140625" style="57" customWidth="1"/>
    <col min="3589" max="3589" width="10.5703125" style="57" customWidth="1"/>
    <col min="3590" max="3590" width="11.5703125" style="57" customWidth="1"/>
    <col min="3591" max="3591" width="12.42578125" style="57" customWidth="1"/>
    <col min="3592" max="3592" width="10" style="57" customWidth="1"/>
    <col min="3593" max="3593" width="10.85546875" style="57" customWidth="1"/>
    <col min="3594" max="3594" width="12.42578125" style="57" customWidth="1"/>
    <col min="3595" max="3595" width="10.7109375" style="57" customWidth="1"/>
    <col min="3596" max="3596" width="10.85546875" style="57" customWidth="1"/>
    <col min="3597" max="3597" width="12.28515625" style="57" customWidth="1"/>
    <col min="3598" max="3598" width="9.7109375" style="57" customWidth="1"/>
    <col min="3599" max="3599" width="10.85546875" style="57" customWidth="1"/>
    <col min="3600" max="3600" width="12.28515625" style="57" customWidth="1"/>
    <col min="3601" max="3601" width="9.28515625" style="57" customWidth="1"/>
    <col min="3602" max="3840" width="9.140625" style="57"/>
    <col min="3841" max="3841" width="3.7109375" style="57" customWidth="1"/>
    <col min="3842" max="3842" width="27.85546875" style="57" customWidth="1"/>
    <col min="3843" max="3843" width="15.28515625" style="57" customWidth="1"/>
    <col min="3844" max="3844" width="16.140625" style="57" customWidth="1"/>
    <col min="3845" max="3845" width="10.5703125" style="57" customWidth="1"/>
    <col min="3846" max="3846" width="11.5703125" style="57" customWidth="1"/>
    <col min="3847" max="3847" width="12.42578125" style="57" customWidth="1"/>
    <col min="3848" max="3848" width="10" style="57" customWidth="1"/>
    <col min="3849" max="3849" width="10.85546875" style="57" customWidth="1"/>
    <col min="3850" max="3850" width="12.42578125" style="57" customWidth="1"/>
    <col min="3851" max="3851" width="10.7109375" style="57" customWidth="1"/>
    <col min="3852" max="3852" width="10.85546875" style="57" customWidth="1"/>
    <col min="3853" max="3853" width="12.28515625" style="57" customWidth="1"/>
    <col min="3854" max="3854" width="9.7109375" style="57" customWidth="1"/>
    <col min="3855" max="3855" width="10.85546875" style="57" customWidth="1"/>
    <col min="3856" max="3856" width="12.28515625" style="57" customWidth="1"/>
    <col min="3857" max="3857" width="9.28515625" style="57" customWidth="1"/>
    <col min="3858" max="4096" width="9.140625" style="57"/>
    <col min="4097" max="4097" width="3.7109375" style="57" customWidth="1"/>
    <col min="4098" max="4098" width="27.85546875" style="57" customWidth="1"/>
    <col min="4099" max="4099" width="15.28515625" style="57" customWidth="1"/>
    <col min="4100" max="4100" width="16.140625" style="57" customWidth="1"/>
    <col min="4101" max="4101" width="10.5703125" style="57" customWidth="1"/>
    <col min="4102" max="4102" width="11.5703125" style="57" customWidth="1"/>
    <col min="4103" max="4103" width="12.42578125" style="57" customWidth="1"/>
    <col min="4104" max="4104" width="10" style="57" customWidth="1"/>
    <col min="4105" max="4105" width="10.85546875" style="57" customWidth="1"/>
    <col min="4106" max="4106" width="12.42578125" style="57" customWidth="1"/>
    <col min="4107" max="4107" width="10.7109375" style="57" customWidth="1"/>
    <col min="4108" max="4108" width="10.85546875" style="57" customWidth="1"/>
    <col min="4109" max="4109" width="12.28515625" style="57" customWidth="1"/>
    <col min="4110" max="4110" width="9.7109375" style="57" customWidth="1"/>
    <col min="4111" max="4111" width="10.85546875" style="57" customWidth="1"/>
    <col min="4112" max="4112" width="12.28515625" style="57" customWidth="1"/>
    <col min="4113" max="4113" width="9.28515625" style="57" customWidth="1"/>
    <col min="4114" max="4352" width="9.140625" style="57"/>
    <col min="4353" max="4353" width="3.7109375" style="57" customWidth="1"/>
    <col min="4354" max="4354" width="27.85546875" style="57" customWidth="1"/>
    <col min="4355" max="4355" width="15.28515625" style="57" customWidth="1"/>
    <col min="4356" max="4356" width="16.140625" style="57" customWidth="1"/>
    <col min="4357" max="4357" width="10.5703125" style="57" customWidth="1"/>
    <col min="4358" max="4358" width="11.5703125" style="57" customWidth="1"/>
    <col min="4359" max="4359" width="12.42578125" style="57" customWidth="1"/>
    <col min="4360" max="4360" width="10" style="57" customWidth="1"/>
    <col min="4361" max="4361" width="10.85546875" style="57" customWidth="1"/>
    <col min="4362" max="4362" width="12.42578125" style="57" customWidth="1"/>
    <col min="4363" max="4363" width="10.7109375" style="57" customWidth="1"/>
    <col min="4364" max="4364" width="10.85546875" style="57" customWidth="1"/>
    <col min="4365" max="4365" width="12.28515625" style="57" customWidth="1"/>
    <col min="4366" max="4366" width="9.7109375" style="57" customWidth="1"/>
    <col min="4367" max="4367" width="10.85546875" style="57" customWidth="1"/>
    <col min="4368" max="4368" width="12.28515625" style="57" customWidth="1"/>
    <col min="4369" max="4369" width="9.28515625" style="57" customWidth="1"/>
    <col min="4370" max="4608" width="9.140625" style="57"/>
    <col min="4609" max="4609" width="3.7109375" style="57" customWidth="1"/>
    <col min="4610" max="4610" width="27.85546875" style="57" customWidth="1"/>
    <col min="4611" max="4611" width="15.28515625" style="57" customWidth="1"/>
    <col min="4612" max="4612" width="16.140625" style="57" customWidth="1"/>
    <col min="4613" max="4613" width="10.5703125" style="57" customWidth="1"/>
    <col min="4614" max="4614" width="11.5703125" style="57" customWidth="1"/>
    <col min="4615" max="4615" width="12.42578125" style="57" customWidth="1"/>
    <col min="4616" max="4616" width="10" style="57" customWidth="1"/>
    <col min="4617" max="4617" width="10.85546875" style="57" customWidth="1"/>
    <col min="4618" max="4618" width="12.42578125" style="57" customWidth="1"/>
    <col min="4619" max="4619" width="10.7109375" style="57" customWidth="1"/>
    <col min="4620" max="4620" width="10.85546875" style="57" customWidth="1"/>
    <col min="4621" max="4621" width="12.28515625" style="57" customWidth="1"/>
    <col min="4622" max="4622" width="9.7109375" style="57" customWidth="1"/>
    <col min="4623" max="4623" width="10.85546875" style="57" customWidth="1"/>
    <col min="4624" max="4624" width="12.28515625" style="57" customWidth="1"/>
    <col min="4625" max="4625" width="9.28515625" style="57" customWidth="1"/>
    <col min="4626" max="4864" width="9.140625" style="57"/>
    <col min="4865" max="4865" width="3.7109375" style="57" customWidth="1"/>
    <col min="4866" max="4866" width="27.85546875" style="57" customWidth="1"/>
    <col min="4867" max="4867" width="15.28515625" style="57" customWidth="1"/>
    <col min="4868" max="4868" width="16.140625" style="57" customWidth="1"/>
    <col min="4869" max="4869" width="10.5703125" style="57" customWidth="1"/>
    <col min="4870" max="4870" width="11.5703125" style="57" customWidth="1"/>
    <col min="4871" max="4871" width="12.42578125" style="57" customWidth="1"/>
    <col min="4872" max="4872" width="10" style="57" customWidth="1"/>
    <col min="4873" max="4873" width="10.85546875" style="57" customWidth="1"/>
    <col min="4874" max="4874" width="12.42578125" style="57" customWidth="1"/>
    <col min="4875" max="4875" width="10.7109375" style="57" customWidth="1"/>
    <col min="4876" max="4876" width="10.85546875" style="57" customWidth="1"/>
    <col min="4877" max="4877" width="12.28515625" style="57" customWidth="1"/>
    <col min="4878" max="4878" width="9.7109375" style="57" customWidth="1"/>
    <col min="4879" max="4879" width="10.85546875" style="57" customWidth="1"/>
    <col min="4880" max="4880" width="12.28515625" style="57" customWidth="1"/>
    <col min="4881" max="4881" width="9.28515625" style="57" customWidth="1"/>
    <col min="4882" max="5120" width="9.140625" style="57"/>
    <col min="5121" max="5121" width="3.7109375" style="57" customWidth="1"/>
    <col min="5122" max="5122" width="27.85546875" style="57" customWidth="1"/>
    <col min="5123" max="5123" width="15.28515625" style="57" customWidth="1"/>
    <col min="5124" max="5124" width="16.140625" style="57" customWidth="1"/>
    <col min="5125" max="5125" width="10.5703125" style="57" customWidth="1"/>
    <col min="5126" max="5126" width="11.5703125" style="57" customWidth="1"/>
    <col min="5127" max="5127" width="12.42578125" style="57" customWidth="1"/>
    <col min="5128" max="5128" width="10" style="57" customWidth="1"/>
    <col min="5129" max="5129" width="10.85546875" style="57" customWidth="1"/>
    <col min="5130" max="5130" width="12.42578125" style="57" customWidth="1"/>
    <col min="5131" max="5131" width="10.7109375" style="57" customWidth="1"/>
    <col min="5132" max="5132" width="10.85546875" style="57" customWidth="1"/>
    <col min="5133" max="5133" width="12.28515625" style="57" customWidth="1"/>
    <col min="5134" max="5134" width="9.7109375" style="57" customWidth="1"/>
    <col min="5135" max="5135" width="10.85546875" style="57" customWidth="1"/>
    <col min="5136" max="5136" width="12.28515625" style="57" customWidth="1"/>
    <col min="5137" max="5137" width="9.28515625" style="57" customWidth="1"/>
    <col min="5138" max="5376" width="9.140625" style="57"/>
    <col min="5377" max="5377" width="3.7109375" style="57" customWidth="1"/>
    <col min="5378" max="5378" width="27.85546875" style="57" customWidth="1"/>
    <col min="5379" max="5379" width="15.28515625" style="57" customWidth="1"/>
    <col min="5380" max="5380" width="16.140625" style="57" customWidth="1"/>
    <col min="5381" max="5381" width="10.5703125" style="57" customWidth="1"/>
    <col min="5382" max="5382" width="11.5703125" style="57" customWidth="1"/>
    <col min="5383" max="5383" width="12.42578125" style="57" customWidth="1"/>
    <col min="5384" max="5384" width="10" style="57" customWidth="1"/>
    <col min="5385" max="5385" width="10.85546875" style="57" customWidth="1"/>
    <col min="5386" max="5386" width="12.42578125" style="57" customWidth="1"/>
    <col min="5387" max="5387" width="10.7109375" style="57" customWidth="1"/>
    <col min="5388" max="5388" width="10.85546875" style="57" customWidth="1"/>
    <col min="5389" max="5389" width="12.28515625" style="57" customWidth="1"/>
    <col min="5390" max="5390" width="9.7109375" style="57" customWidth="1"/>
    <col min="5391" max="5391" width="10.85546875" style="57" customWidth="1"/>
    <col min="5392" max="5392" width="12.28515625" style="57" customWidth="1"/>
    <col min="5393" max="5393" width="9.28515625" style="57" customWidth="1"/>
    <col min="5394" max="5632" width="9.140625" style="57"/>
    <col min="5633" max="5633" width="3.7109375" style="57" customWidth="1"/>
    <col min="5634" max="5634" width="27.85546875" style="57" customWidth="1"/>
    <col min="5635" max="5635" width="15.28515625" style="57" customWidth="1"/>
    <col min="5636" max="5636" width="16.140625" style="57" customWidth="1"/>
    <col min="5637" max="5637" width="10.5703125" style="57" customWidth="1"/>
    <col min="5638" max="5638" width="11.5703125" style="57" customWidth="1"/>
    <col min="5639" max="5639" width="12.42578125" style="57" customWidth="1"/>
    <col min="5640" max="5640" width="10" style="57" customWidth="1"/>
    <col min="5641" max="5641" width="10.85546875" style="57" customWidth="1"/>
    <col min="5642" max="5642" width="12.42578125" style="57" customWidth="1"/>
    <col min="5643" max="5643" width="10.7109375" style="57" customWidth="1"/>
    <col min="5644" max="5644" width="10.85546875" style="57" customWidth="1"/>
    <col min="5645" max="5645" width="12.28515625" style="57" customWidth="1"/>
    <col min="5646" max="5646" width="9.7109375" style="57" customWidth="1"/>
    <col min="5647" max="5647" width="10.85546875" style="57" customWidth="1"/>
    <col min="5648" max="5648" width="12.28515625" style="57" customWidth="1"/>
    <col min="5649" max="5649" width="9.28515625" style="57" customWidth="1"/>
    <col min="5650" max="5888" width="9.140625" style="57"/>
    <col min="5889" max="5889" width="3.7109375" style="57" customWidth="1"/>
    <col min="5890" max="5890" width="27.85546875" style="57" customWidth="1"/>
    <col min="5891" max="5891" width="15.28515625" style="57" customWidth="1"/>
    <col min="5892" max="5892" width="16.140625" style="57" customWidth="1"/>
    <col min="5893" max="5893" width="10.5703125" style="57" customWidth="1"/>
    <col min="5894" max="5894" width="11.5703125" style="57" customWidth="1"/>
    <col min="5895" max="5895" width="12.42578125" style="57" customWidth="1"/>
    <col min="5896" max="5896" width="10" style="57" customWidth="1"/>
    <col min="5897" max="5897" width="10.85546875" style="57" customWidth="1"/>
    <col min="5898" max="5898" width="12.42578125" style="57" customWidth="1"/>
    <col min="5899" max="5899" width="10.7109375" style="57" customWidth="1"/>
    <col min="5900" max="5900" width="10.85546875" style="57" customWidth="1"/>
    <col min="5901" max="5901" width="12.28515625" style="57" customWidth="1"/>
    <col min="5902" max="5902" width="9.7109375" style="57" customWidth="1"/>
    <col min="5903" max="5903" width="10.85546875" style="57" customWidth="1"/>
    <col min="5904" max="5904" width="12.28515625" style="57" customWidth="1"/>
    <col min="5905" max="5905" width="9.28515625" style="57" customWidth="1"/>
    <col min="5906" max="6144" width="9.140625" style="57"/>
    <col min="6145" max="6145" width="3.7109375" style="57" customWidth="1"/>
    <col min="6146" max="6146" width="27.85546875" style="57" customWidth="1"/>
    <col min="6147" max="6147" width="15.28515625" style="57" customWidth="1"/>
    <col min="6148" max="6148" width="16.140625" style="57" customWidth="1"/>
    <col min="6149" max="6149" width="10.5703125" style="57" customWidth="1"/>
    <col min="6150" max="6150" width="11.5703125" style="57" customWidth="1"/>
    <col min="6151" max="6151" width="12.42578125" style="57" customWidth="1"/>
    <col min="6152" max="6152" width="10" style="57" customWidth="1"/>
    <col min="6153" max="6153" width="10.85546875" style="57" customWidth="1"/>
    <col min="6154" max="6154" width="12.42578125" style="57" customWidth="1"/>
    <col min="6155" max="6155" width="10.7109375" style="57" customWidth="1"/>
    <col min="6156" max="6156" width="10.85546875" style="57" customWidth="1"/>
    <col min="6157" max="6157" width="12.28515625" style="57" customWidth="1"/>
    <col min="6158" max="6158" width="9.7109375" style="57" customWidth="1"/>
    <col min="6159" max="6159" width="10.85546875" style="57" customWidth="1"/>
    <col min="6160" max="6160" width="12.28515625" style="57" customWidth="1"/>
    <col min="6161" max="6161" width="9.28515625" style="57" customWidth="1"/>
    <col min="6162" max="6400" width="9.140625" style="57"/>
    <col min="6401" max="6401" width="3.7109375" style="57" customWidth="1"/>
    <col min="6402" max="6402" width="27.85546875" style="57" customWidth="1"/>
    <col min="6403" max="6403" width="15.28515625" style="57" customWidth="1"/>
    <col min="6404" max="6404" width="16.140625" style="57" customWidth="1"/>
    <col min="6405" max="6405" width="10.5703125" style="57" customWidth="1"/>
    <col min="6406" max="6406" width="11.5703125" style="57" customWidth="1"/>
    <col min="6407" max="6407" width="12.42578125" style="57" customWidth="1"/>
    <col min="6408" max="6408" width="10" style="57" customWidth="1"/>
    <col min="6409" max="6409" width="10.85546875" style="57" customWidth="1"/>
    <col min="6410" max="6410" width="12.42578125" style="57" customWidth="1"/>
    <col min="6411" max="6411" width="10.7109375" style="57" customWidth="1"/>
    <col min="6412" max="6412" width="10.85546875" style="57" customWidth="1"/>
    <col min="6413" max="6413" width="12.28515625" style="57" customWidth="1"/>
    <col min="6414" max="6414" width="9.7109375" style="57" customWidth="1"/>
    <col min="6415" max="6415" width="10.85546875" style="57" customWidth="1"/>
    <col min="6416" max="6416" width="12.28515625" style="57" customWidth="1"/>
    <col min="6417" max="6417" width="9.28515625" style="57" customWidth="1"/>
    <col min="6418" max="6656" width="9.140625" style="57"/>
    <col min="6657" max="6657" width="3.7109375" style="57" customWidth="1"/>
    <col min="6658" max="6658" width="27.85546875" style="57" customWidth="1"/>
    <col min="6659" max="6659" width="15.28515625" style="57" customWidth="1"/>
    <col min="6660" max="6660" width="16.140625" style="57" customWidth="1"/>
    <col min="6661" max="6661" width="10.5703125" style="57" customWidth="1"/>
    <col min="6662" max="6662" width="11.5703125" style="57" customWidth="1"/>
    <col min="6663" max="6663" width="12.42578125" style="57" customWidth="1"/>
    <col min="6664" max="6664" width="10" style="57" customWidth="1"/>
    <col min="6665" max="6665" width="10.85546875" style="57" customWidth="1"/>
    <col min="6666" max="6666" width="12.42578125" style="57" customWidth="1"/>
    <col min="6667" max="6667" width="10.7109375" style="57" customWidth="1"/>
    <col min="6668" max="6668" width="10.85546875" style="57" customWidth="1"/>
    <col min="6669" max="6669" width="12.28515625" style="57" customWidth="1"/>
    <col min="6670" max="6670" width="9.7109375" style="57" customWidth="1"/>
    <col min="6671" max="6671" width="10.85546875" style="57" customWidth="1"/>
    <col min="6672" max="6672" width="12.28515625" style="57" customWidth="1"/>
    <col min="6673" max="6673" width="9.28515625" style="57" customWidth="1"/>
    <col min="6674" max="6912" width="9.140625" style="57"/>
    <col min="6913" max="6913" width="3.7109375" style="57" customWidth="1"/>
    <col min="6914" max="6914" width="27.85546875" style="57" customWidth="1"/>
    <col min="6915" max="6915" width="15.28515625" style="57" customWidth="1"/>
    <col min="6916" max="6916" width="16.140625" style="57" customWidth="1"/>
    <col min="6917" max="6917" width="10.5703125" style="57" customWidth="1"/>
    <col min="6918" max="6918" width="11.5703125" style="57" customWidth="1"/>
    <col min="6919" max="6919" width="12.42578125" style="57" customWidth="1"/>
    <col min="6920" max="6920" width="10" style="57" customWidth="1"/>
    <col min="6921" max="6921" width="10.85546875" style="57" customWidth="1"/>
    <col min="6922" max="6922" width="12.42578125" style="57" customWidth="1"/>
    <col min="6923" max="6923" width="10.7109375" style="57" customWidth="1"/>
    <col min="6924" max="6924" width="10.85546875" style="57" customWidth="1"/>
    <col min="6925" max="6925" width="12.28515625" style="57" customWidth="1"/>
    <col min="6926" max="6926" width="9.7109375" style="57" customWidth="1"/>
    <col min="6927" max="6927" width="10.85546875" style="57" customWidth="1"/>
    <col min="6928" max="6928" width="12.28515625" style="57" customWidth="1"/>
    <col min="6929" max="6929" width="9.28515625" style="57" customWidth="1"/>
    <col min="6930" max="7168" width="9.140625" style="57"/>
    <col min="7169" max="7169" width="3.7109375" style="57" customWidth="1"/>
    <col min="7170" max="7170" width="27.85546875" style="57" customWidth="1"/>
    <col min="7171" max="7171" width="15.28515625" style="57" customWidth="1"/>
    <col min="7172" max="7172" width="16.140625" style="57" customWidth="1"/>
    <col min="7173" max="7173" width="10.5703125" style="57" customWidth="1"/>
    <col min="7174" max="7174" width="11.5703125" style="57" customWidth="1"/>
    <col min="7175" max="7175" width="12.42578125" style="57" customWidth="1"/>
    <col min="7176" max="7176" width="10" style="57" customWidth="1"/>
    <col min="7177" max="7177" width="10.85546875" style="57" customWidth="1"/>
    <col min="7178" max="7178" width="12.42578125" style="57" customWidth="1"/>
    <col min="7179" max="7179" width="10.7109375" style="57" customWidth="1"/>
    <col min="7180" max="7180" width="10.85546875" style="57" customWidth="1"/>
    <col min="7181" max="7181" width="12.28515625" style="57" customWidth="1"/>
    <col min="7182" max="7182" width="9.7109375" style="57" customWidth="1"/>
    <col min="7183" max="7183" width="10.85546875" style="57" customWidth="1"/>
    <col min="7184" max="7184" width="12.28515625" style="57" customWidth="1"/>
    <col min="7185" max="7185" width="9.28515625" style="57" customWidth="1"/>
    <col min="7186" max="7424" width="9.140625" style="57"/>
    <col min="7425" max="7425" width="3.7109375" style="57" customWidth="1"/>
    <col min="7426" max="7426" width="27.85546875" style="57" customWidth="1"/>
    <col min="7427" max="7427" width="15.28515625" style="57" customWidth="1"/>
    <col min="7428" max="7428" width="16.140625" style="57" customWidth="1"/>
    <col min="7429" max="7429" width="10.5703125" style="57" customWidth="1"/>
    <col min="7430" max="7430" width="11.5703125" style="57" customWidth="1"/>
    <col min="7431" max="7431" width="12.42578125" style="57" customWidth="1"/>
    <col min="7432" max="7432" width="10" style="57" customWidth="1"/>
    <col min="7433" max="7433" width="10.85546875" style="57" customWidth="1"/>
    <col min="7434" max="7434" width="12.42578125" style="57" customWidth="1"/>
    <col min="7435" max="7435" width="10.7109375" style="57" customWidth="1"/>
    <col min="7436" max="7436" width="10.85546875" style="57" customWidth="1"/>
    <col min="7437" max="7437" width="12.28515625" style="57" customWidth="1"/>
    <col min="7438" max="7438" width="9.7109375" style="57" customWidth="1"/>
    <col min="7439" max="7439" width="10.85546875" style="57" customWidth="1"/>
    <col min="7440" max="7440" width="12.28515625" style="57" customWidth="1"/>
    <col min="7441" max="7441" width="9.28515625" style="57" customWidth="1"/>
    <col min="7442" max="7680" width="9.140625" style="57"/>
    <col min="7681" max="7681" width="3.7109375" style="57" customWidth="1"/>
    <col min="7682" max="7682" width="27.85546875" style="57" customWidth="1"/>
    <col min="7683" max="7683" width="15.28515625" style="57" customWidth="1"/>
    <col min="7684" max="7684" width="16.140625" style="57" customWidth="1"/>
    <col min="7685" max="7685" width="10.5703125" style="57" customWidth="1"/>
    <col min="7686" max="7686" width="11.5703125" style="57" customWidth="1"/>
    <col min="7687" max="7687" width="12.42578125" style="57" customWidth="1"/>
    <col min="7688" max="7688" width="10" style="57" customWidth="1"/>
    <col min="7689" max="7689" width="10.85546875" style="57" customWidth="1"/>
    <col min="7690" max="7690" width="12.42578125" style="57" customWidth="1"/>
    <col min="7691" max="7691" width="10.7109375" style="57" customWidth="1"/>
    <col min="7692" max="7692" width="10.85546875" style="57" customWidth="1"/>
    <col min="7693" max="7693" width="12.28515625" style="57" customWidth="1"/>
    <col min="7694" max="7694" width="9.7109375" style="57" customWidth="1"/>
    <col min="7695" max="7695" width="10.85546875" style="57" customWidth="1"/>
    <col min="7696" max="7696" width="12.28515625" style="57" customWidth="1"/>
    <col min="7697" max="7697" width="9.28515625" style="57" customWidth="1"/>
    <col min="7698" max="7936" width="9.140625" style="57"/>
    <col min="7937" max="7937" width="3.7109375" style="57" customWidth="1"/>
    <col min="7938" max="7938" width="27.85546875" style="57" customWidth="1"/>
    <col min="7939" max="7939" width="15.28515625" style="57" customWidth="1"/>
    <col min="7940" max="7940" width="16.140625" style="57" customWidth="1"/>
    <col min="7941" max="7941" width="10.5703125" style="57" customWidth="1"/>
    <col min="7942" max="7942" width="11.5703125" style="57" customWidth="1"/>
    <col min="7943" max="7943" width="12.42578125" style="57" customWidth="1"/>
    <col min="7944" max="7944" width="10" style="57" customWidth="1"/>
    <col min="7945" max="7945" width="10.85546875" style="57" customWidth="1"/>
    <col min="7946" max="7946" width="12.42578125" style="57" customWidth="1"/>
    <col min="7947" max="7947" width="10.7109375" style="57" customWidth="1"/>
    <col min="7948" max="7948" width="10.85546875" style="57" customWidth="1"/>
    <col min="7949" max="7949" width="12.28515625" style="57" customWidth="1"/>
    <col min="7950" max="7950" width="9.7109375" style="57" customWidth="1"/>
    <col min="7951" max="7951" width="10.85546875" style="57" customWidth="1"/>
    <col min="7952" max="7952" width="12.28515625" style="57" customWidth="1"/>
    <col min="7953" max="7953" width="9.28515625" style="57" customWidth="1"/>
    <col min="7954" max="8192" width="9.140625" style="57"/>
    <col min="8193" max="8193" width="3.7109375" style="57" customWidth="1"/>
    <col min="8194" max="8194" width="27.85546875" style="57" customWidth="1"/>
    <col min="8195" max="8195" width="15.28515625" style="57" customWidth="1"/>
    <col min="8196" max="8196" width="16.140625" style="57" customWidth="1"/>
    <col min="8197" max="8197" width="10.5703125" style="57" customWidth="1"/>
    <col min="8198" max="8198" width="11.5703125" style="57" customWidth="1"/>
    <col min="8199" max="8199" width="12.42578125" style="57" customWidth="1"/>
    <col min="8200" max="8200" width="10" style="57" customWidth="1"/>
    <col min="8201" max="8201" width="10.85546875" style="57" customWidth="1"/>
    <col min="8202" max="8202" width="12.42578125" style="57" customWidth="1"/>
    <col min="8203" max="8203" width="10.7109375" style="57" customWidth="1"/>
    <col min="8204" max="8204" width="10.85546875" style="57" customWidth="1"/>
    <col min="8205" max="8205" width="12.28515625" style="57" customWidth="1"/>
    <col min="8206" max="8206" width="9.7109375" style="57" customWidth="1"/>
    <col min="8207" max="8207" width="10.85546875" style="57" customWidth="1"/>
    <col min="8208" max="8208" width="12.28515625" style="57" customWidth="1"/>
    <col min="8209" max="8209" width="9.28515625" style="57" customWidth="1"/>
    <col min="8210" max="8448" width="9.140625" style="57"/>
    <col min="8449" max="8449" width="3.7109375" style="57" customWidth="1"/>
    <col min="8450" max="8450" width="27.85546875" style="57" customWidth="1"/>
    <col min="8451" max="8451" width="15.28515625" style="57" customWidth="1"/>
    <col min="8452" max="8452" width="16.140625" style="57" customWidth="1"/>
    <col min="8453" max="8453" width="10.5703125" style="57" customWidth="1"/>
    <col min="8454" max="8454" width="11.5703125" style="57" customWidth="1"/>
    <col min="8455" max="8455" width="12.42578125" style="57" customWidth="1"/>
    <col min="8456" max="8456" width="10" style="57" customWidth="1"/>
    <col min="8457" max="8457" width="10.85546875" style="57" customWidth="1"/>
    <col min="8458" max="8458" width="12.42578125" style="57" customWidth="1"/>
    <col min="8459" max="8459" width="10.7109375" style="57" customWidth="1"/>
    <col min="8460" max="8460" width="10.85546875" style="57" customWidth="1"/>
    <col min="8461" max="8461" width="12.28515625" style="57" customWidth="1"/>
    <col min="8462" max="8462" width="9.7109375" style="57" customWidth="1"/>
    <col min="8463" max="8463" width="10.85546875" style="57" customWidth="1"/>
    <col min="8464" max="8464" width="12.28515625" style="57" customWidth="1"/>
    <col min="8465" max="8465" width="9.28515625" style="57" customWidth="1"/>
    <col min="8466" max="8704" width="9.140625" style="57"/>
    <col min="8705" max="8705" width="3.7109375" style="57" customWidth="1"/>
    <col min="8706" max="8706" width="27.85546875" style="57" customWidth="1"/>
    <col min="8707" max="8707" width="15.28515625" style="57" customWidth="1"/>
    <col min="8708" max="8708" width="16.140625" style="57" customWidth="1"/>
    <col min="8709" max="8709" width="10.5703125" style="57" customWidth="1"/>
    <col min="8710" max="8710" width="11.5703125" style="57" customWidth="1"/>
    <col min="8711" max="8711" width="12.42578125" style="57" customWidth="1"/>
    <col min="8712" max="8712" width="10" style="57" customWidth="1"/>
    <col min="8713" max="8713" width="10.85546875" style="57" customWidth="1"/>
    <col min="8714" max="8714" width="12.42578125" style="57" customWidth="1"/>
    <col min="8715" max="8715" width="10.7109375" style="57" customWidth="1"/>
    <col min="8716" max="8716" width="10.85546875" style="57" customWidth="1"/>
    <col min="8717" max="8717" width="12.28515625" style="57" customWidth="1"/>
    <col min="8718" max="8718" width="9.7109375" style="57" customWidth="1"/>
    <col min="8719" max="8719" width="10.85546875" style="57" customWidth="1"/>
    <col min="8720" max="8720" width="12.28515625" style="57" customWidth="1"/>
    <col min="8721" max="8721" width="9.28515625" style="57" customWidth="1"/>
    <col min="8722" max="8960" width="9.140625" style="57"/>
    <col min="8961" max="8961" width="3.7109375" style="57" customWidth="1"/>
    <col min="8962" max="8962" width="27.85546875" style="57" customWidth="1"/>
    <col min="8963" max="8963" width="15.28515625" style="57" customWidth="1"/>
    <col min="8964" max="8964" width="16.140625" style="57" customWidth="1"/>
    <col min="8965" max="8965" width="10.5703125" style="57" customWidth="1"/>
    <col min="8966" max="8966" width="11.5703125" style="57" customWidth="1"/>
    <col min="8967" max="8967" width="12.42578125" style="57" customWidth="1"/>
    <col min="8968" max="8968" width="10" style="57" customWidth="1"/>
    <col min="8969" max="8969" width="10.85546875" style="57" customWidth="1"/>
    <col min="8970" max="8970" width="12.42578125" style="57" customWidth="1"/>
    <col min="8971" max="8971" width="10.7109375" style="57" customWidth="1"/>
    <col min="8972" max="8972" width="10.85546875" style="57" customWidth="1"/>
    <col min="8973" max="8973" width="12.28515625" style="57" customWidth="1"/>
    <col min="8974" max="8974" width="9.7109375" style="57" customWidth="1"/>
    <col min="8975" max="8975" width="10.85546875" style="57" customWidth="1"/>
    <col min="8976" max="8976" width="12.28515625" style="57" customWidth="1"/>
    <col min="8977" max="8977" width="9.28515625" style="57" customWidth="1"/>
    <col min="8978" max="9216" width="9.140625" style="57"/>
    <col min="9217" max="9217" width="3.7109375" style="57" customWidth="1"/>
    <col min="9218" max="9218" width="27.85546875" style="57" customWidth="1"/>
    <col min="9219" max="9219" width="15.28515625" style="57" customWidth="1"/>
    <col min="9220" max="9220" width="16.140625" style="57" customWidth="1"/>
    <col min="9221" max="9221" width="10.5703125" style="57" customWidth="1"/>
    <col min="9222" max="9222" width="11.5703125" style="57" customWidth="1"/>
    <col min="9223" max="9223" width="12.42578125" style="57" customWidth="1"/>
    <col min="9224" max="9224" width="10" style="57" customWidth="1"/>
    <col min="9225" max="9225" width="10.85546875" style="57" customWidth="1"/>
    <col min="9226" max="9226" width="12.42578125" style="57" customWidth="1"/>
    <col min="9227" max="9227" width="10.7109375" style="57" customWidth="1"/>
    <col min="9228" max="9228" width="10.85546875" style="57" customWidth="1"/>
    <col min="9229" max="9229" width="12.28515625" style="57" customWidth="1"/>
    <col min="9230" max="9230" width="9.7109375" style="57" customWidth="1"/>
    <col min="9231" max="9231" width="10.85546875" style="57" customWidth="1"/>
    <col min="9232" max="9232" width="12.28515625" style="57" customWidth="1"/>
    <col min="9233" max="9233" width="9.28515625" style="57" customWidth="1"/>
    <col min="9234" max="9472" width="9.140625" style="57"/>
    <col min="9473" max="9473" width="3.7109375" style="57" customWidth="1"/>
    <col min="9474" max="9474" width="27.85546875" style="57" customWidth="1"/>
    <col min="9475" max="9475" width="15.28515625" style="57" customWidth="1"/>
    <col min="9476" max="9476" width="16.140625" style="57" customWidth="1"/>
    <col min="9477" max="9477" width="10.5703125" style="57" customWidth="1"/>
    <col min="9478" max="9478" width="11.5703125" style="57" customWidth="1"/>
    <col min="9479" max="9479" width="12.42578125" style="57" customWidth="1"/>
    <col min="9480" max="9480" width="10" style="57" customWidth="1"/>
    <col min="9481" max="9481" width="10.85546875" style="57" customWidth="1"/>
    <col min="9482" max="9482" width="12.42578125" style="57" customWidth="1"/>
    <col min="9483" max="9483" width="10.7109375" style="57" customWidth="1"/>
    <col min="9484" max="9484" width="10.85546875" style="57" customWidth="1"/>
    <col min="9485" max="9485" width="12.28515625" style="57" customWidth="1"/>
    <col min="9486" max="9486" width="9.7109375" style="57" customWidth="1"/>
    <col min="9487" max="9487" width="10.85546875" style="57" customWidth="1"/>
    <col min="9488" max="9488" width="12.28515625" style="57" customWidth="1"/>
    <col min="9489" max="9489" width="9.28515625" style="57" customWidth="1"/>
    <col min="9490" max="9728" width="9.140625" style="57"/>
    <col min="9729" max="9729" width="3.7109375" style="57" customWidth="1"/>
    <col min="9730" max="9730" width="27.85546875" style="57" customWidth="1"/>
    <col min="9731" max="9731" width="15.28515625" style="57" customWidth="1"/>
    <col min="9732" max="9732" width="16.140625" style="57" customWidth="1"/>
    <col min="9733" max="9733" width="10.5703125" style="57" customWidth="1"/>
    <col min="9734" max="9734" width="11.5703125" style="57" customWidth="1"/>
    <col min="9735" max="9735" width="12.42578125" style="57" customWidth="1"/>
    <col min="9736" max="9736" width="10" style="57" customWidth="1"/>
    <col min="9737" max="9737" width="10.85546875" style="57" customWidth="1"/>
    <col min="9738" max="9738" width="12.42578125" style="57" customWidth="1"/>
    <col min="9739" max="9739" width="10.7109375" style="57" customWidth="1"/>
    <col min="9740" max="9740" width="10.85546875" style="57" customWidth="1"/>
    <col min="9741" max="9741" width="12.28515625" style="57" customWidth="1"/>
    <col min="9742" max="9742" width="9.7109375" style="57" customWidth="1"/>
    <col min="9743" max="9743" width="10.85546875" style="57" customWidth="1"/>
    <col min="9744" max="9744" width="12.28515625" style="57" customWidth="1"/>
    <col min="9745" max="9745" width="9.28515625" style="57" customWidth="1"/>
    <col min="9746" max="9984" width="9.140625" style="57"/>
    <col min="9985" max="9985" width="3.7109375" style="57" customWidth="1"/>
    <col min="9986" max="9986" width="27.85546875" style="57" customWidth="1"/>
    <col min="9987" max="9987" width="15.28515625" style="57" customWidth="1"/>
    <col min="9988" max="9988" width="16.140625" style="57" customWidth="1"/>
    <col min="9989" max="9989" width="10.5703125" style="57" customWidth="1"/>
    <col min="9990" max="9990" width="11.5703125" style="57" customWidth="1"/>
    <col min="9991" max="9991" width="12.42578125" style="57" customWidth="1"/>
    <col min="9992" max="9992" width="10" style="57" customWidth="1"/>
    <col min="9993" max="9993" width="10.85546875" style="57" customWidth="1"/>
    <col min="9994" max="9994" width="12.42578125" style="57" customWidth="1"/>
    <col min="9995" max="9995" width="10.7109375" style="57" customWidth="1"/>
    <col min="9996" max="9996" width="10.85546875" style="57" customWidth="1"/>
    <col min="9997" max="9997" width="12.28515625" style="57" customWidth="1"/>
    <col min="9998" max="9998" width="9.7109375" style="57" customWidth="1"/>
    <col min="9999" max="9999" width="10.85546875" style="57" customWidth="1"/>
    <col min="10000" max="10000" width="12.28515625" style="57" customWidth="1"/>
    <col min="10001" max="10001" width="9.28515625" style="57" customWidth="1"/>
    <col min="10002" max="10240" width="9.140625" style="57"/>
    <col min="10241" max="10241" width="3.7109375" style="57" customWidth="1"/>
    <col min="10242" max="10242" width="27.85546875" style="57" customWidth="1"/>
    <col min="10243" max="10243" width="15.28515625" style="57" customWidth="1"/>
    <col min="10244" max="10244" width="16.140625" style="57" customWidth="1"/>
    <col min="10245" max="10245" width="10.5703125" style="57" customWidth="1"/>
    <col min="10246" max="10246" width="11.5703125" style="57" customWidth="1"/>
    <col min="10247" max="10247" width="12.42578125" style="57" customWidth="1"/>
    <col min="10248" max="10248" width="10" style="57" customWidth="1"/>
    <col min="10249" max="10249" width="10.85546875" style="57" customWidth="1"/>
    <col min="10250" max="10250" width="12.42578125" style="57" customWidth="1"/>
    <col min="10251" max="10251" width="10.7109375" style="57" customWidth="1"/>
    <col min="10252" max="10252" width="10.85546875" style="57" customWidth="1"/>
    <col min="10253" max="10253" width="12.28515625" style="57" customWidth="1"/>
    <col min="10254" max="10254" width="9.7109375" style="57" customWidth="1"/>
    <col min="10255" max="10255" width="10.85546875" style="57" customWidth="1"/>
    <col min="10256" max="10256" width="12.28515625" style="57" customWidth="1"/>
    <col min="10257" max="10257" width="9.28515625" style="57" customWidth="1"/>
    <col min="10258" max="10496" width="9.140625" style="57"/>
    <col min="10497" max="10497" width="3.7109375" style="57" customWidth="1"/>
    <col min="10498" max="10498" width="27.85546875" style="57" customWidth="1"/>
    <col min="10499" max="10499" width="15.28515625" style="57" customWidth="1"/>
    <col min="10500" max="10500" width="16.140625" style="57" customWidth="1"/>
    <col min="10501" max="10501" width="10.5703125" style="57" customWidth="1"/>
    <col min="10502" max="10502" width="11.5703125" style="57" customWidth="1"/>
    <col min="10503" max="10503" width="12.42578125" style="57" customWidth="1"/>
    <col min="10504" max="10504" width="10" style="57" customWidth="1"/>
    <col min="10505" max="10505" width="10.85546875" style="57" customWidth="1"/>
    <col min="10506" max="10506" width="12.42578125" style="57" customWidth="1"/>
    <col min="10507" max="10507" width="10.7109375" style="57" customWidth="1"/>
    <col min="10508" max="10508" width="10.85546875" style="57" customWidth="1"/>
    <col min="10509" max="10509" width="12.28515625" style="57" customWidth="1"/>
    <col min="10510" max="10510" width="9.7109375" style="57" customWidth="1"/>
    <col min="10511" max="10511" width="10.85546875" style="57" customWidth="1"/>
    <col min="10512" max="10512" width="12.28515625" style="57" customWidth="1"/>
    <col min="10513" max="10513" width="9.28515625" style="57" customWidth="1"/>
    <col min="10514" max="10752" width="9.140625" style="57"/>
    <col min="10753" max="10753" width="3.7109375" style="57" customWidth="1"/>
    <col min="10754" max="10754" width="27.85546875" style="57" customWidth="1"/>
    <col min="10755" max="10755" width="15.28515625" style="57" customWidth="1"/>
    <col min="10756" max="10756" width="16.140625" style="57" customWidth="1"/>
    <col min="10757" max="10757" width="10.5703125" style="57" customWidth="1"/>
    <col min="10758" max="10758" width="11.5703125" style="57" customWidth="1"/>
    <col min="10759" max="10759" width="12.42578125" style="57" customWidth="1"/>
    <col min="10760" max="10760" width="10" style="57" customWidth="1"/>
    <col min="10761" max="10761" width="10.85546875" style="57" customWidth="1"/>
    <col min="10762" max="10762" width="12.42578125" style="57" customWidth="1"/>
    <col min="10763" max="10763" width="10.7109375" style="57" customWidth="1"/>
    <col min="10764" max="10764" width="10.85546875" style="57" customWidth="1"/>
    <col min="10765" max="10765" width="12.28515625" style="57" customWidth="1"/>
    <col min="10766" max="10766" width="9.7109375" style="57" customWidth="1"/>
    <col min="10767" max="10767" width="10.85546875" style="57" customWidth="1"/>
    <col min="10768" max="10768" width="12.28515625" style="57" customWidth="1"/>
    <col min="10769" max="10769" width="9.28515625" style="57" customWidth="1"/>
    <col min="10770" max="11008" width="9.140625" style="57"/>
    <col min="11009" max="11009" width="3.7109375" style="57" customWidth="1"/>
    <col min="11010" max="11010" width="27.85546875" style="57" customWidth="1"/>
    <col min="11011" max="11011" width="15.28515625" style="57" customWidth="1"/>
    <col min="11012" max="11012" width="16.140625" style="57" customWidth="1"/>
    <col min="11013" max="11013" width="10.5703125" style="57" customWidth="1"/>
    <col min="11014" max="11014" width="11.5703125" style="57" customWidth="1"/>
    <col min="11015" max="11015" width="12.42578125" style="57" customWidth="1"/>
    <col min="11016" max="11016" width="10" style="57" customWidth="1"/>
    <col min="11017" max="11017" width="10.85546875" style="57" customWidth="1"/>
    <col min="11018" max="11018" width="12.42578125" style="57" customWidth="1"/>
    <col min="11019" max="11019" width="10.7109375" style="57" customWidth="1"/>
    <col min="11020" max="11020" width="10.85546875" style="57" customWidth="1"/>
    <col min="11021" max="11021" width="12.28515625" style="57" customWidth="1"/>
    <col min="11022" max="11022" width="9.7109375" style="57" customWidth="1"/>
    <col min="11023" max="11023" width="10.85546875" style="57" customWidth="1"/>
    <col min="11024" max="11024" width="12.28515625" style="57" customWidth="1"/>
    <col min="11025" max="11025" width="9.28515625" style="57" customWidth="1"/>
    <col min="11026" max="11264" width="9.140625" style="57"/>
    <col min="11265" max="11265" width="3.7109375" style="57" customWidth="1"/>
    <col min="11266" max="11266" width="27.85546875" style="57" customWidth="1"/>
    <col min="11267" max="11267" width="15.28515625" style="57" customWidth="1"/>
    <col min="11268" max="11268" width="16.140625" style="57" customWidth="1"/>
    <col min="11269" max="11269" width="10.5703125" style="57" customWidth="1"/>
    <col min="11270" max="11270" width="11.5703125" style="57" customWidth="1"/>
    <col min="11271" max="11271" width="12.42578125" style="57" customWidth="1"/>
    <col min="11272" max="11272" width="10" style="57" customWidth="1"/>
    <col min="11273" max="11273" width="10.85546875" style="57" customWidth="1"/>
    <col min="11274" max="11274" width="12.42578125" style="57" customWidth="1"/>
    <col min="11275" max="11275" width="10.7109375" style="57" customWidth="1"/>
    <col min="11276" max="11276" width="10.85546875" style="57" customWidth="1"/>
    <col min="11277" max="11277" width="12.28515625" style="57" customWidth="1"/>
    <col min="11278" max="11278" width="9.7109375" style="57" customWidth="1"/>
    <col min="11279" max="11279" width="10.85546875" style="57" customWidth="1"/>
    <col min="11280" max="11280" width="12.28515625" style="57" customWidth="1"/>
    <col min="11281" max="11281" width="9.28515625" style="57" customWidth="1"/>
    <col min="11282" max="11520" width="9.140625" style="57"/>
    <col min="11521" max="11521" width="3.7109375" style="57" customWidth="1"/>
    <col min="11522" max="11522" width="27.85546875" style="57" customWidth="1"/>
    <col min="11523" max="11523" width="15.28515625" style="57" customWidth="1"/>
    <col min="11524" max="11524" width="16.140625" style="57" customWidth="1"/>
    <col min="11525" max="11525" width="10.5703125" style="57" customWidth="1"/>
    <col min="11526" max="11526" width="11.5703125" style="57" customWidth="1"/>
    <col min="11527" max="11527" width="12.42578125" style="57" customWidth="1"/>
    <col min="11528" max="11528" width="10" style="57" customWidth="1"/>
    <col min="11529" max="11529" width="10.85546875" style="57" customWidth="1"/>
    <col min="11530" max="11530" width="12.42578125" style="57" customWidth="1"/>
    <col min="11531" max="11531" width="10.7109375" style="57" customWidth="1"/>
    <col min="11532" max="11532" width="10.85546875" style="57" customWidth="1"/>
    <col min="11533" max="11533" width="12.28515625" style="57" customWidth="1"/>
    <col min="11534" max="11534" width="9.7109375" style="57" customWidth="1"/>
    <col min="11535" max="11535" width="10.85546875" style="57" customWidth="1"/>
    <col min="11536" max="11536" width="12.28515625" style="57" customWidth="1"/>
    <col min="11537" max="11537" width="9.28515625" style="57" customWidth="1"/>
    <col min="11538" max="11776" width="9.140625" style="57"/>
    <col min="11777" max="11777" width="3.7109375" style="57" customWidth="1"/>
    <col min="11778" max="11778" width="27.85546875" style="57" customWidth="1"/>
    <col min="11779" max="11779" width="15.28515625" style="57" customWidth="1"/>
    <col min="11780" max="11780" width="16.140625" style="57" customWidth="1"/>
    <col min="11781" max="11781" width="10.5703125" style="57" customWidth="1"/>
    <col min="11782" max="11782" width="11.5703125" style="57" customWidth="1"/>
    <col min="11783" max="11783" width="12.42578125" style="57" customWidth="1"/>
    <col min="11784" max="11784" width="10" style="57" customWidth="1"/>
    <col min="11785" max="11785" width="10.85546875" style="57" customWidth="1"/>
    <col min="11786" max="11786" width="12.42578125" style="57" customWidth="1"/>
    <col min="11787" max="11787" width="10.7109375" style="57" customWidth="1"/>
    <col min="11788" max="11788" width="10.85546875" style="57" customWidth="1"/>
    <col min="11789" max="11789" width="12.28515625" style="57" customWidth="1"/>
    <col min="11790" max="11790" width="9.7109375" style="57" customWidth="1"/>
    <col min="11791" max="11791" width="10.85546875" style="57" customWidth="1"/>
    <col min="11792" max="11792" width="12.28515625" style="57" customWidth="1"/>
    <col min="11793" max="11793" width="9.28515625" style="57" customWidth="1"/>
    <col min="11794" max="12032" width="9.140625" style="57"/>
    <col min="12033" max="12033" width="3.7109375" style="57" customWidth="1"/>
    <col min="12034" max="12034" width="27.85546875" style="57" customWidth="1"/>
    <col min="12035" max="12035" width="15.28515625" style="57" customWidth="1"/>
    <col min="12036" max="12036" width="16.140625" style="57" customWidth="1"/>
    <col min="12037" max="12037" width="10.5703125" style="57" customWidth="1"/>
    <col min="12038" max="12038" width="11.5703125" style="57" customWidth="1"/>
    <col min="12039" max="12039" width="12.42578125" style="57" customWidth="1"/>
    <col min="12040" max="12040" width="10" style="57" customWidth="1"/>
    <col min="12041" max="12041" width="10.85546875" style="57" customWidth="1"/>
    <col min="12042" max="12042" width="12.42578125" style="57" customWidth="1"/>
    <col min="12043" max="12043" width="10.7109375" style="57" customWidth="1"/>
    <col min="12044" max="12044" width="10.85546875" style="57" customWidth="1"/>
    <col min="12045" max="12045" width="12.28515625" style="57" customWidth="1"/>
    <col min="12046" max="12046" width="9.7109375" style="57" customWidth="1"/>
    <col min="12047" max="12047" width="10.85546875" style="57" customWidth="1"/>
    <col min="12048" max="12048" width="12.28515625" style="57" customWidth="1"/>
    <col min="12049" max="12049" width="9.28515625" style="57" customWidth="1"/>
    <col min="12050" max="12288" width="9.140625" style="57"/>
    <col min="12289" max="12289" width="3.7109375" style="57" customWidth="1"/>
    <col min="12290" max="12290" width="27.85546875" style="57" customWidth="1"/>
    <col min="12291" max="12291" width="15.28515625" style="57" customWidth="1"/>
    <col min="12292" max="12292" width="16.140625" style="57" customWidth="1"/>
    <col min="12293" max="12293" width="10.5703125" style="57" customWidth="1"/>
    <col min="12294" max="12294" width="11.5703125" style="57" customWidth="1"/>
    <col min="12295" max="12295" width="12.42578125" style="57" customWidth="1"/>
    <col min="12296" max="12296" width="10" style="57" customWidth="1"/>
    <col min="12297" max="12297" width="10.85546875" style="57" customWidth="1"/>
    <col min="12298" max="12298" width="12.42578125" style="57" customWidth="1"/>
    <col min="12299" max="12299" width="10.7109375" style="57" customWidth="1"/>
    <col min="12300" max="12300" width="10.85546875" style="57" customWidth="1"/>
    <col min="12301" max="12301" width="12.28515625" style="57" customWidth="1"/>
    <col min="12302" max="12302" width="9.7109375" style="57" customWidth="1"/>
    <col min="12303" max="12303" width="10.85546875" style="57" customWidth="1"/>
    <col min="12304" max="12304" width="12.28515625" style="57" customWidth="1"/>
    <col min="12305" max="12305" width="9.28515625" style="57" customWidth="1"/>
    <col min="12306" max="12544" width="9.140625" style="57"/>
    <col min="12545" max="12545" width="3.7109375" style="57" customWidth="1"/>
    <col min="12546" max="12546" width="27.85546875" style="57" customWidth="1"/>
    <col min="12547" max="12547" width="15.28515625" style="57" customWidth="1"/>
    <col min="12548" max="12548" width="16.140625" style="57" customWidth="1"/>
    <col min="12549" max="12549" width="10.5703125" style="57" customWidth="1"/>
    <col min="12550" max="12550" width="11.5703125" style="57" customWidth="1"/>
    <col min="12551" max="12551" width="12.42578125" style="57" customWidth="1"/>
    <col min="12552" max="12552" width="10" style="57" customWidth="1"/>
    <col min="12553" max="12553" width="10.85546875" style="57" customWidth="1"/>
    <col min="12554" max="12554" width="12.42578125" style="57" customWidth="1"/>
    <col min="12555" max="12555" width="10.7109375" style="57" customWidth="1"/>
    <col min="12556" max="12556" width="10.85546875" style="57" customWidth="1"/>
    <col min="12557" max="12557" width="12.28515625" style="57" customWidth="1"/>
    <col min="12558" max="12558" width="9.7109375" style="57" customWidth="1"/>
    <col min="12559" max="12559" width="10.85546875" style="57" customWidth="1"/>
    <col min="12560" max="12560" width="12.28515625" style="57" customWidth="1"/>
    <col min="12561" max="12561" width="9.28515625" style="57" customWidth="1"/>
    <col min="12562" max="12800" width="9.140625" style="57"/>
    <col min="12801" max="12801" width="3.7109375" style="57" customWidth="1"/>
    <col min="12802" max="12802" width="27.85546875" style="57" customWidth="1"/>
    <col min="12803" max="12803" width="15.28515625" style="57" customWidth="1"/>
    <col min="12804" max="12804" width="16.140625" style="57" customWidth="1"/>
    <col min="12805" max="12805" width="10.5703125" style="57" customWidth="1"/>
    <col min="12806" max="12806" width="11.5703125" style="57" customWidth="1"/>
    <col min="12807" max="12807" width="12.42578125" style="57" customWidth="1"/>
    <col min="12808" max="12808" width="10" style="57" customWidth="1"/>
    <col min="12809" max="12809" width="10.85546875" style="57" customWidth="1"/>
    <col min="12810" max="12810" width="12.42578125" style="57" customWidth="1"/>
    <col min="12811" max="12811" width="10.7109375" style="57" customWidth="1"/>
    <col min="12812" max="12812" width="10.85546875" style="57" customWidth="1"/>
    <col min="12813" max="12813" width="12.28515625" style="57" customWidth="1"/>
    <col min="12814" max="12814" width="9.7109375" style="57" customWidth="1"/>
    <col min="12815" max="12815" width="10.85546875" style="57" customWidth="1"/>
    <col min="12816" max="12816" width="12.28515625" style="57" customWidth="1"/>
    <col min="12817" max="12817" width="9.28515625" style="57" customWidth="1"/>
    <col min="12818" max="13056" width="9.140625" style="57"/>
    <col min="13057" max="13057" width="3.7109375" style="57" customWidth="1"/>
    <col min="13058" max="13058" width="27.85546875" style="57" customWidth="1"/>
    <col min="13059" max="13059" width="15.28515625" style="57" customWidth="1"/>
    <col min="13060" max="13060" width="16.140625" style="57" customWidth="1"/>
    <col min="13061" max="13061" width="10.5703125" style="57" customWidth="1"/>
    <col min="13062" max="13062" width="11.5703125" style="57" customWidth="1"/>
    <col min="13063" max="13063" width="12.42578125" style="57" customWidth="1"/>
    <col min="13064" max="13064" width="10" style="57" customWidth="1"/>
    <col min="13065" max="13065" width="10.85546875" style="57" customWidth="1"/>
    <col min="13066" max="13066" width="12.42578125" style="57" customWidth="1"/>
    <col min="13067" max="13067" width="10.7109375" style="57" customWidth="1"/>
    <col min="13068" max="13068" width="10.85546875" style="57" customWidth="1"/>
    <col min="13069" max="13069" width="12.28515625" style="57" customWidth="1"/>
    <col min="13070" max="13070" width="9.7109375" style="57" customWidth="1"/>
    <col min="13071" max="13071" width="10.85546875" style="57" customWidth="1"/>
    <col min="13072" max="13072" width="12.28515625" style="57" customWidth="1"/>
    <col min="13073" max="13073" width="9.28515625" style="57" customWidth="1"/>
    <col min="13074" max="13312" width="9.140625" style="57"/>
    <col min="13313" max="13313" width="3.7109375" style="57" customWidth="1"/>
    <col min="13314" max="13314" width="27.85546875" style="57" customWidth="1"/>
    <col min="13315" max="13315" width="15.28515625" style="57" customWidth="1"/>
    <col min="13316" max="13316" width="16.140625" style="57" customWidth="1"/>
    <col min="13317" max="13317" width="10.5703125" style="57" customWidth="1"/>
    <col min="13318" max="13318" width="11.5703125" style="57" customWidth="1"/>
    <col min="13319" max="13319" width="12.42578125" style="57" customWidth="1"/>
    <col min="13320" max="13320" width="10" style="57" customWidth="1"/>
    <col min="13321" max="13321" width="10.85546875" style="57" customWidth="1"/>
    <col min="13322" max="13322" width="12.42578125" style="57" customWidth="1"/>
    <col min="13323" max="13323" width="10.7109375" style="57" customWidth="1"/>
    <col min="13324" max="13324" width="10.85546875" style="57" customWidth="1"/>
    <col min="13325" max="13325" width="12.28515625" style="57" customWidth="1"/>
    <col min="13326" max="13326" width="9.7109375" style="57" customWidth="1"/>
    <col min="13327" max="13327" width="10.85546875" style="57" customWidth="1"/>
    <col min="13328" max="13328" width="12.28515625" style="57" customWidth="1"/>
    <col min="13329" max="13329" width="9.28515625" style="57" customWidth="1"/>
    <col min="13330" max="13568" width="9.140625" style="57"/>
    <col min="13569" max="13569" width="3.7109375" style="57" customWidth="1"/>
    <col min="13570" max="13570" width="27.85546875" style="57" customWidth="1"/>
    <col min="13571" max="13571" width="15.28515625" style="57" customWidth="1"/>
    <col min="13572" max="13572" width="16.140625" style="57" customWidth="1"/>
    <col min="13573" max="13573" width="10.5703125" style="57" customWidth="1"/>
    <col min="13574" max="13574" width="11.5703125" style="57" customWidth="1"/>
    <col min="13575" max="13575" width="12.42578125" style="57" customWidth="1"/>
    <col min="13576" max="13576" width="10" style="57" customWidth="1"/>
    <col min="13577" max="13577" width="10.85546875" style="57" customWidth="1"/>
    <col min="13578" max="13578" width="12.42578125" style="57" customWidth="1"/>
    <col min="13579" max="13579" width="10.7109375" style="57" customWidth="1"/>
    <col min="13580" max="13580" width="10.85546875" style="57" customWidth="1"/>
    <col min="13581" max="13581" width="12.28515625" style="57" customWidth="1"/>
    <col min="13582" max="13582" width="9.7109375" style="57" customWidth="1"/>
    <col min="13583" max="13583" width="10.85546875" style="57" customWidth="1"/>
    <col min="13584" max="13584" width="12.28515625" style="57" customWidth="1"/>
    <col min="13585" max="13585" width="9.28515625" style="57" customWidth="1"/>
    <col min="13586" max="13824" width="9.140625" style="57"/>
    <col min="13825" max="13825" width="3.7109375" style="57" customWidth="1"/>
    <col min="13826" max="13826" width="27.85546875" style="57" customWidth="1"/>
    <col min="13827" max="13827" width="15.28515625" style="57" customWidth="1"/>
    <col min="13828" max="13828" width="16.140625" style="57" customWidth="1"/>
    <col min="13829" max="13829" width="10.5703125" style="57" customWidth="1"/>
    <col min="13830" max="13830" width="11.5703125" style="57" customWidth="1"/>
    <col min="13831" max="13831" width="12.42578125" style="57" customWidth="1"/>
    <col min="13832" max="13832" width="10" style="57" customWidth="1"/>
    <col min="13833" max="13833" width="10.85546875" style="57" customWidth="1"/>
    <col min="13834" max="13834" width="12.42578125" style="57" customWidth="1"/>
    <col min="13835" max="13835" width="10.7109375" style="57" customWidth="1"/>
    <col min="13836" max="13836" width="10.85546875" style="57" customWidth="1"/>
    <col min="13837" max="13837" width="12.28515625" style="57" customWidth="1"/>
    <col min="13838" max="13838" width="9.7109375" style="57" customWidth="1"/>
    <col min="13839" max="13839" width="10.85546875" style="57" customWidth="1"/>
    <col min="13840" max="13840" width="12.28515625" style="57" customWidth="1"/>
    <col min="13841" max="13841" width="9.28515625" style="57" customWidth="1"/>
    <col min="13842" max="14080" width="9.140625" style="57"/>
    <col min="14081" max="14081" width="3.7109375" style="57" customWidth="1"/>
    <col min="14082" max="14082" width="27.85546875" style="57" customWidth="1"/>
    <col min="14083" max="14083" width="15.28515625" style="57" customWidth="1"/>
    <col min="14084" max="14084" width="16.140625" style="57" customWidth="1"/>
    <col min="14085" max="14085" width="10.5703125" style="57" customWidth="1"/>
    <col min="14086" max="14086" width="11.5703125" style="57" customWidth="1"/>
    <col min="14087" max="14087" width="12.42578125" style="57" customWidth="1"/>
    <col min="14088" max="14088" width="10" style="57" customWidth="1"/>
    <col min="14089" max="14089" width="10.85546875" style="57" customWidth="1"/>
    <col min="14090" max="14090" width="12.42578125" style="57" customWidth="1"/>
    <col min="14091" max="14091" width="10.7109375" style="57" customWidth="1"/>
    <col min="14092" max="14092" width="10.85546875" style="57" customWidth="1"/>
    <col min="14093" max="14093" width="12.28515625" style="57" customWidth="1"/>
    <col min="14094" max="14094" width="9.7109375" style="57" customWidth="1"/>
    <col min="14095" max="14095" width="10.85546875" style="57" customWidth="1"/>
    <col min="14096" max="14096" width="12.28515625" style="57" customWidth="1"/>
    <col min="14097" max="14097" width="9.28515625" style="57" customWidth="1"/>
    <col min="14098" max="14336" width="9.140625" style="57"/>
    <col min="14337" max="14337" width="3.7109375" style="57" customWidth="1"/>
    <col min="14338" max="14338" width="27.85546875" style="57" customWidth="1"/>
    <col min="14339" max="14339" width="15.28515625" style="57" customWidth="1"/>
    <col min="14340" max="14340" width="16.140625" style="57" customWidth="1"/>
    <col min="14341" max="14341" width="10.5703125" style="57" customWidth="1"/>
    <col min="14342" max="14342" width="11.5703125" style="57" customWidth="1"/>
    <col min="14343" max="14343" width="12.42578125" style="57" customWidth="1"/>
    <col min="14344" max="14344" width="10" style="57" customWidth="1"/>
    <col min="14345" max="14345" width="10.85546875" style="57" customWidth="1"/>
    <col min="14346" max="14346" width="12.42578125" style="57" customWidth="1"/>
    <col min="14347" max="14347" width="10.7109375" style="57" customWidth="1"/>
    <col min="14348" max="14348" width="10.85546875" style="57" customWidth="1"/>
    <col min="14349" max="14349" width="12.28515625" style="57" customWidth="1"/>
    <col min="14350" max="14350" width="9.7109375" style="57" customWidth="1"/>
    <col min="14351" max="14351" width="10.85546875" style="57" customWidth="1"/>
    <col min="14352" max="14352" width="12.28515625" style="57" customWidth="1"/>
    <col min="14353" max="14353" width="9.28515625" style="57" customWidth="1"/>
    <col min="14354" max="14592" width="9.140625" style="57"/>
    <col min="14593" max="14593" width="3.7109375" style="57" customWidth="1"/>
    <col min="14594" max="14594" width="27.85546875" style="57" customWidth="1"/>
    <col min="14595" max="14595" width="15.28515625" style="57" customWidth="1"/>
    <col min="14596" max="14596" width="16.140625" style="57" customWidth="1"/>
    <col min="14597" max="14597" width="10.5703125" style="57" customWidth="1"/>
    <col min="14598" max="14598" width="11.5703125" style="57" customWidth="1"/>
    <col min="14599" max="14599" width="12.42578125" style="57" customWidth="1"/>
    <col min="14600" max="14600" width="10" style="57" customWidth="1"/>
    <col min="14601" max="14601" width="10.85546875" style="57" customWidth="1"/>
    <col min="14602" max="14602" width="12.42578125" style="57" customWidth="1"/>
    <col min="14603" max="14603" width="10.7109375" style="57" customWidth="1"/>
    <col min="14604" max="14604" width="10.85546875" style="57" customWidth="1"/>
    <col min="14605" max="14605" width="12.28515625" style="57" customWidth="1"/>
    <col min="14606" max="14606" width="9.7109375" style="57" customWidth="1"/>
    <col min="14607" max="14607" width="10.85546875" style="57" customWidth="1"/>
    <col min="14608" max="14608" width="12.28515625" style="57" customWidth="1"/>
    <col min="14609" max="14609" width="9.28515625" style="57" customWidth="1"/>
    <col min="14610" max="14848" width="9.140625" style="57"/>
    <col min="14849" max="14849" width="3.7109375" style="57" customWidth="1"/>
    <col min="14850" max="14850" width="27.85546875" style="57" customWidth="1"/>
    <col min="14851" max="14851" width="15.28515625" style="57" customWidth="1"/>
    <col min="14852" max="14852" width="16.140625" style="57" customWidth="1"/>
    <col min="14853" max="14853" width="10.5703125" style="57" customWidth="1"/>
    <col min="14854" max="14854" width="11.5703125" style="57" customWidth="1"/>
    <col min="14855" max="14855" width="12.42578125" style="57" customWidth="1"/>
    <col min="14856" max="14856" width="10" style="57" customWidth="1"/>
    <col min="14857" max="14857" width="10.85546875" style="57" customWidth="1"/>
    <col min="14858" max="14858" width="12.42578125" style="57" customWidth="1"/>
    <col min="14859" max="14859" width="10.7109375" style="57" customWidth="1"/>
    <col min="14860" max="14860" width="10.85546875" style="57" customWidth="1"/>
    <col min="14861" max="14861" width="12.28515625" style="57" customWidth="1"/>
    <col min="14862" max="14862" width="9.7109375" style="57" customWidth="1"/>
    <col min="14863" max="14863" width="10.85546875" style="57" customWidth="1"/>
    <col min="14864" max="14864" width="12.28515625" style="57" customWidth="1"/>
    <col min="14865" max="14865" width="9.28515625" style="57" customWidth="1"/>
    <col min="14866" max="15104" width="9.140625" style="57"/>
    <col min="15105" max="15105" width="3.7109375" style="57" customWidth="1"/>
    <col min="15106" max="15106" width="27.85546875" style="57" customWidth="1"/>
    <col min="15107" max="15107" width="15.28515625" style="57" customWidth="1"/>
    <col min="15108" max="15108" width="16.140625" style="57" customWidth="1"/>
    <col min="15109" max="15109" width="10.5703125" style="57" customWidth="1"/>
    <col min="15110" max="15110" width="11.5703125" style="57" customWidth="1"/>
    <col min="15111" max="15111" width="12.42578125" style="57" customWidth="1"/>
    <col min="15112" max="15112" width="10" style="57" customWidth="1"/>
    <col min="15113" max="15113" width="10.85546875" style="57" customWidth="1"/>
    <col min="15114" max="15114" width="12.42578125" style="57" customWidth="1"/>
    <col min="15115" max="15115" width="10.7109375" style="57" customWidth="1"/>
    <col min="15116" max="15116" width="10.85546875" style="57" customWidth="1"/>
    <col min="15117" max="15117" width="12.28515625" style="57" customWidth="1"/>
    <col min="15118" max="15118" width="9.7109375" style="57" customWidth="1"/>
    <col min="15119" max="15119" width="10.85546875" style="57" customWidth="1"/>
    <col min="15120" max="15120" width="12.28515625" style="57" customWidth="1"/>
    <col min="15121" max="15121" width="9.28515625" style="57" customWidth="1"/>
    <col min="15122" max="15360" width="9.140625" style="57"/>
    <col min="15361" max="15361" width="3.7109375" style="57" customWidth="1"/>
    <col min="15362" max="15362" width="27.85546875" style="57" customWidth="1"/>
    <col min="15363" max="15363" width="15.28515625" style="57" customWidth="1"/>
    <col min="15364" max="15364" width="16.140625" style="57" customWidth="1"/>
    <col min="15365" max="15365" width="10.5703125" style="57" customWidth="1"/>
    <col min="15366" max="15366" width="11.5703125" style="57" customWidth="1"/>
    <col min="15367" max="15367" width="12.42578125" style="57" customWidth="1"/>
    <col min="15368" max="15368" width="10" style="57" customWidth="1"/>
    <col min="15369" max="15369" width="10.85546875" style="57" customWidth="1"/>
    <col min="15370" max="15370" width="12.42578125" style="57" customWidth="1"/>
    <col min="15371" max="15371" width="10.7109375" style="57" customWidth="1"/>
    <col min="15372" max="15372" width="10.85546875" style="57" customWidth="1"/>
    <col min="15373" max="15373" width="12.28515625" style="57" customWidth="1"/>
    <col min="15374" max="15374" width="9.7109375" style="57" customWidth="1"/>
    <col min="15375" max="15375" width="10.85546875" style="57" customWidth="1"/>
    <col min="15376" max="15376" width="12.28515625" style="57" customWidth="1"/>
    <col min="15377" max="15377" width="9.28515625" style="57" customWidth="1"/>
    <col min="15378" max="15616" width="9.140625" style="57"/>
    <col min="15617" max="15617" width="3.7109375" style="57" customWidth="1"/>
    <col min="15618" max="15618" width="27.85546875" style="57" customWidth="1"/>
    <col min="15619" max="15619" width="15.28515625" style="57" customWidth="1"/>
    <col min="15620" max="15620" width="16.140625" style="57" customWidth="1"/>
    <col min="15621" max="15621" width="10.5703125" style="57" customWidth="1"/>
    <col min="15622" max="15622" width="11.5703125" style="57" customWidth="1"/>
    <col min="15623" max="15623" width="12.42578125" style="57" customWidth="1"/>
    <col min="15624" max="15624" width="10" style="57" customWidth="1"/>
    <col min="15625" max="15625" width="10.85546875" style="57" customWidth="1"/>
    <col min="15626" max="15626" width="12.42578125" style="57" customWidth="1"/>
    <col min="15627" max="15627" width="10.7109375" style="57" customWidth="1"/>
    <col min="15628" max="15628" width="10.85546875" style="57" customWidth="1"/>
    <col min="15629" max="15629" width="12.28515625" style="57" customWidth="1"/>
    <col min="15630" max="15630" width="9.7109375" style="57" customWidth="1"/>
    <col min="15631" max="15631" width="10.85546875" style="57" customWidth="1"/>
    <col min="15632" max="15632" width="12.28515625" style="57" customWidth="1"/>
    <col min="15633" max="15633" width="9.28515625" style="57" customWidth="1"/>
    <col min="15634" max="15872" width="9.140625" style="57"/>
    <col min="15873" max="15873" width="3.7109375" style="57" customWidth="1"/>
    <col min="15874" max="15874" width="27.85546875" style="57" customWidth="1"/>
    <col min="15875" max="15875" width="15.28515625" style="57" customWidth="1"/>
    <col min="15876" max="15876" width="16.140625" style="57" customWidth="1"/>
    <col min="15877" max="15877" width="10.5703125" style="57" customWidth="1"/>
    <col min="15878" max="15878" width="11.5703125" style="57" customWidth="1"/>
    <col min="15879" max="15879" width="12.42578125" style="57" customWidth="1"/>
    <col min="15880" max="15880" width="10" style="57" customWidth="1"/>
    <col min="15881" max="15881" width="10.85546875" style="57" customWidth="1"/>
    <col min="15882" max="15882" width="12.42578125" style="57" customWidth="1"/>
    <col min="15883" max="15883" width="10.7109375" style="57" customWidth="1"/>
    <col min="15884" max="15884" width="10.85546875" style="57" customWidth="1"/>
    <col min="15885" max="15885" width="12.28515625" style="57" customWidth="1"/>
    <col min="15886" max="15886" width="9.7109375" style="57" customWidth="1"/>
    <col min="15887" max="15887" width="10.85546875" style="57" customWidth="1"/>
    <col min="15888" max="15888" width="12.28515625" style="57" customWidth="1"/>
    <col min="15889" max="15889" width="9.28515625" style="57" customWidth="1"/>
    <col min="15890" max="16128" width="9.140625" style="57"/>
    <col min="16129" max="16129" width="3.7109375" style="57" customWidth="1"/>
    <col min="16130" max="16130" width="27.85546875" style="57" customWidth="1"/>
    <col min="16131" max="16131" width="15.28515625" style="57" customWidth="1"/>
    <col min="16132" max="16132" width="16.140625" style="57" customWidth="1"/>
    <col min="16133" max="16133" width="10.5703125" style="57" customWidth="1"/>
    <col min="16134" max="16134" width="11.5703125" style="57" customWidth="1"/>
    <col min="16135" max="16135" width="12.42578125" style="57" customWidth="1"/>
    <col min="16136" max="16136" width="10" style="57" customWidth="1"/>
    <col min="16137" max="16137" width="10.85546875" style="57" customWidth="1"/>
    <col min="16138" max="16138" width="12.42578125" style="57" customWidth="1"/>
    <col min="16139" max="16139" width="10.7109375" style="57" customWidth="1"/>
    <col min="16140" max="16140" width="10.85546875" style="57" customWidth="1"/>
    <col min="16141" max="16141" width="12.28515625" style="57" customWidth="1"/>
    <col min="16142" max="16142" width="9.7109375" style="57" customWidth="1"/>
    <col min="16143" max="16143" width="10.85546875" style="57" customWidth="1"/>
    <col min="16144" max="16144" width="12.28515625" style="57" customWidth="1"/>
    <col min="16145" max="16145" width="9.28515625" style="57" customWidth="1"/>
    <col min="16146" max="16384" width="9.140625" style="57"/>
  </cols>
  <sheetData>
    <row r="1" spans="1:17" ht="7.5" customHeight="1" x14ac:dyDescent="0.25"/>
    <row r="2" spans="1:17" s="218" customFormat="1" ht="27.75" customHeight="1" x14ac:dyDescent="0.25">
      <c r="A2" s="217"/>
      <c r="B2" s="413" t="s">
        <v>490</v>
      </c>
      <c r="D2" s="412"/>
      <c r="E2" s="412"/>
      <c r="F2" s="412"/>
      <c r="G2" s="412"/>
      <c r="H2" s="412"/>
      <c r="I2" s="412"/>
      <c r="J2" s="412"/>
      <c r="K2" s="412"/>
      <c r="L2" s="412"/>
      <c r="M2" s="412"/>
      <c r="N2" s="412"/>
      <c r="O2" s="412"/>
      <c r="P2" s="412"/>
      <c r="Q2" s="414" t="s">
        <v>178</v>
      </c>
    </row>
    <row r="3" spans="1:17" ht="32.25" customHeight="1" x14ac:dyDescent="0.25">
      <c r="A3" s="531" t="s">
        <v>0</v>
      </c>
      <c r="B3" s="531" t="s">
        <v>37</v>
      </c>
      <c r="C3" s="522" t="s">
        <v>484</v>
      </c>
      <c r="D3" s="522"/>
      <c r="E3" s="522"/>
      <c r="F3" s="530" t="s">
        <v>210</v>
      </c>
      <c r="G3" s="530"/>
      <c r="H3" s="530"/>
      <c r="I3" s="530" t="s">
        <v>211</v>
      </c>
      <c r="J3" s="530"/>
      <c r="K3" s="530"/>
      <c r="L3" s="530" t="s">
        <v>212</v>
      </c>
      <c r="M3" s="530"/>
      <c r="N3" s="530"/>
      <c r="O3" s="530" t="s">
        <v>213</v>
      </c>
      <c r="P3" s="530"/>
      <c r="Q3" s="530"/>
    </row>
    <row r="4" spans="1:17" s="219" customFormat="1" ht="23.25" customHeight="1" x14ac:dyDescent="0.25">
      <c r="A4" s="531"/>
      <c r="B4" s="531"/>
      <c r="C4" s="235" t="s">
        <v>214</v>
      </c>
      <c r="D4" s="235" t="s">
        <v>215</v>
      </c>
      <c r="E4" s="235" t="s">
        <v>216</v>
      </c>
      <c r="F4" s="235" t="str">
        <f>C4</f>
        <v>ТӨЛӨВЛӨГӨ</v>
      </c>
      <c r="G4" s="235" t="str">
        <f>D4</f>
        <v>ГҮЙЦЭТГЭЛ</v>
      </c>
      <c r="H4" s="235" t="s">
        <v>216</v>
      </c>
      <c r="I4" s="235" t="str">
        <f>F4</f>
        <v>ТӨЛӨВЛӨГӨ</v>
      </c>
      <c r="J4" s="235" t="str">
        <f>G4</f>
        <v>ГҮЙЦЭТГЭЛ</v>
      </c>
      <c r="K4" s="235" t="s">
        <v>216</v>
      </c>
      <c r="L4" s="235" t="str">
        <f>I4</f>
        <v>ТӨЛӨВЛӨГӨ</v>
      </c>
      <c r="M4" s="235" t="str">
        <f>J4</f>
        <v>ГҮЙЦЭТГЭЛ</v>
      </c>
      <c r="N4" s="235" t="s">
        <v>216</v>
      </c>
      <c r="O4" s="235" t="str">
        <f>L4</f>
        <v>ТӨЛӨВЛӨГӨ</v>
      </c>
      <c r="P4" s="235" t="str">
        <f>M4</f>
        <v>ГҮЙЦЭТГЭЛ</v>
      </c>
      <c r="Q4" s="235" t="s">
        <v>216</v>
      </c>
    </row>
    <row r="5" spans="1:17" ht="13.5" customHeight="1" x14ac:dyDescent="0.25">
      <c r="A5" s="220">
        <v>1</v>
      </c>
      <c r="B5" s="42" t="s">
        <v>83</v>
      </c>
      <c r="C5" s="221">
        <f>F5+I5+L5+O5</f>
        <v>0</v>
      </c>
      <c r="D5" s="221"/>
      <c r="E5" s="221"/>
      <c r="F5" s="221">
        <f>'5 - ЗАРДАЛ'!G6</f>
        <v>0</v>
      </c>
      <c r="G5" s="221"/>
      <c r="H5" s="221"/>
      <c r="I5" s="221"/>
      <c r="J5" s="221"/>
      <c r="K5" s="221"/>
      <c r="L5" s="221"/>
      <c r="M5" s="221"/>
      <c r="N5" s="221"/>
      <c r="O5" s="221"/>
      <c r="P5" s="221"/>
      <c r="Q5" s="221"/>
    </row>
    <row r="6" spans="1:17" ht="13.5" customHeight="1" x14ac:dyDescent="0.25">
      <c r="A6" s="220">
        <f>+A5+1</f>
        <v>2</v>
      </c>
      <c r="B6" s="42" t="s">
        <v>29</v>
      </c>
      <c r="C6" s="221">
        <f t="shared" ref="C6:C24" si="0">F6+I6+L6+O6</f>
        <v>0</v>
      </c>
      <c r="D6" s="221"/>
      <c r="E6" s="221"/>
      <c r="F6" s="221">
        <f>'5 - ЗАРДАЛ'!G7</f>
        <v>0</v>
      </c>
      <c r="G6" s="221"/>
      <c r="H6" s="221"/>
      <c r="I6" s="221"/>
      <c r="J6" s="221"/>
      <c r="K6" s="221"/>
      <c r="L6" s="221"/>
      <c r="M6" s="221"/>
      <c r="N6" s="221"/>
      <c r="O6" s="221"/>
      <c r="P6" s="221"/>
      <c r="Q6" s="221"/>
    </row>
    <row r="7" spans="1:17" ht="13.5" customHeight="1" x14ac:dyDescent="0.25">
      <c r="A7" s="220">
        <f t="shared" ref="A7:A32" si="1">+A6+1</f>
        <v>3</v>
      </c>
      <c r="B7" s="42" t="s">
        <v>269</v>
      </c>
      <c r="C7" s="221">
        <f t="shared" si="0"/>
        <v>0</v>
      </c>
      <c r="D7" s="221"/>
      <c r="E7" s="221"/>
      <c r="F7" s="221">
        <f>'5 - ЗАРДАЛ'!G8</f>
        <v>0</v>
      </c>
      <c r="G7" s="221"/>
      <c r="H7" s="221"/>
      <c r="I7" s="221"/>
      <c r="J7" s="221"/>
      <c r="K7" s="221"/>
      <c r="L7" s="221"/>
      <c r="M7" s="221"/>
      <c r="N7" s="221"/>
      <c r="O7" s="221"/>
      <c r="P7" s="221"/>
      <c r="Q7" s="221"/>
    </row>
    <row r="8" spans="1:17" ht="13.5" customHeight="1" x14ac:dyDescent="0.25">
      <c r="A8" s="220">
        <f t="shared" si="1"/>
        <v>4</v>
      </c>
      <c r="B8" s="42" t="s">
        <v>270</v>
      </c>
      <c r="C8" s="221">
        <f t="shared" si="0"/>
        <v>0</v>
      </c>
      <c r="D8" s="221"/>
      <c r="E8" s="221"/>
      <c r="F8" s="221">
        <f>'5 - ЗАРДАЛ'!G9</f>
        <v>0</v>
      </c>
      <c r="G8" s="221"/>
      <c r="H8" s="221"/>
      <c r="I8" s="221"/>
      <c r="J8" s="221"/>
      <c r="K8" s="221"/>
      <c r="L8" s="221"/>
      <c r="M8" s="221"/>
      <c r="N8" s="221"/>
      <c r="O8" s="221"/>
      <c r="P8" s="221"/>
      <c r="Q8" s="221"/>
    </row>
    <row r="9" spans="1:17" ht="13.5" customHeight="1" x14ac:dyDescent="0.25">
      <c r="A9" s="220">
        <f t="shared" si="1"/>
        <v>5</v>
      </c>
      <c r="B9" s="42" t="s">
        <v>271</v>
      </c>
      <c r="C9" s="221">
        <f t="shared" si="0"/>
        <v>0</v>
      </c>
      <c r="D9" s="221"/>
      <c r="E9" s="221"/>
      <c r="F9" s="221">
        <f>'5 - ЗАРДАЛ'!G10</f>
        <v>0</v>
      </c>
      <c r="G9" s="221"/>
      <c r="H9" s="221"/>
      <c r="I9" s="221"/>
      <c r="J9" s="221"/>
      <c r="K9" s="221"/>
      <c r="L9" s="221"/>
      <c r="M9" s="221"/>
      <c r="N9" s="221"/>
      <c r="O9" s="221"/>
      <c r="P9" s="221"/>
      <c r="Q9" s="221"/>
    </row>
    <row r="10" spans="1:17" ht="13.5" customHeight="1" x14ac:dyDescent="0.25">
      <c r="A10" s="220">
        <f t="shared" si="1"/>
        <v>6</v>
      </c>
      <c r="B10" s="42" t="s">
        <v>431</v>
      </c>
      <c r="C10" s="221">
        <f t="shared" si="0"/>
        <v>0</v>
      </c>
      <c r="D10" s="221"/>
      <c r="E10" s="221"/>
      <c r="F10" s="221">
        <f>'5 - ЗАРДАЛ'!G11</f>
        <v>0</v>
      </c>
      <c r="G10" s="221"/>
      <c r="H10" s="221"/>
      <c r="I10" s="221"/>
      <c r="J10" s="221"/>
      <c r="K10" s="221"/>
      <c r="L10" s="221"/>
      <c r="M10" s="221"/>
      <c r="N10" s="221"/>
      <c r="O10" s="221"/>
      <c r="P10" s="221"/>
      <c r="Q10" s="221"/>
    </row>
    <row r="11" spans="1:17" ht="13.5" customHeight="1" x14ac:dyDescent="0.25">
      <c r="A11" s="220">
        <f t="shared" si="1"/>
        <v>7</v>
      </c>
      <c r="B11" s="42" t="s">
        <v>433</v>
      </c>
      <c r="C11" s="221">
        <f t="shared" si="0"/>
        <v>0</v>
      </c>
      <c r="D11" s="221"/>
      <c r="E11" s="221"/>
      <c r="F11" s="221">
        <f>'5 - ЗАРДАЛ'!G12</f>
        <v>0</v>
      </c>
      <c r="G11" s="221"/>
      <c r="H11" s="221"/>
      <c r="I11" s="221"/>
      <c r="J11" s="221"/>
      <c r="K11" s="221"/>
      <c r="L11" s="221"/>
      <c r="M11" s="221"/>
      <c r="N11" s="221"/>
      <c r="O11" s="221"/>
      <c r="P11" s="221"/>
      <c r="Q11" s="221"/>
    </row>
    <row r="12" spans="1:17" ht="13.5" customHeight="1" x14ac:dyDescent="0.25">
      <c r="A12" s="220">
        <f t="shared" si="1"/>
        <v>8</v>
      </c>
      <c r="B12" s="42" t="s">
        <v>432</v>
      </c>
      <c r="C12" s="221">
        <f t="shared" si="0"/>
        <v>0</v>
      </c>
      <c r="D12" s="221"/>
      <c r="E12" s="221"/>
      <c r="F12" s="221">
        <f>'5 - ЗАРДАЛ'!G13</f>
        <v>0</v>
      </c>
      <c r="G12" s="221"/>
      <c r="H12" s="221"/>
      <c r="I12" s="221"/>
      <c r="J12" s="221"/>
      <c r="K12" s="221"/>
      <c r="L12" s="221"/>
      <c r="M12" s="221"/>
      <c r="N12" s="221"/>
      <c r="O12" s="221"/>
      <c r="P12" s="221"/>
      <c r="Q12" s="221"/>
    </row>
    <row r="13" spans="1:17" ht="13.5" customHeight="1" x14ac:dyDescent="0.25">
      <c r="A13" s="220">
        <f t="shared" si="1"/>
        <v>9</v>
      </c>
      <c r="B13" s="43" t="s">
        <v>434</v>
      </c>
      <c r="C13" s="221">
        <f t="shared" si="0"/>
        <v>0</v>
      </c>
      <c r="D13" s="221"/>
      <c r="E13" s="221"/>
      <c r="F13" s="221">
        <f>'5 - ЗАРДАЛ'!G14</f>
        <v>0</v>
      </c>
      <c r="G13" s="221"/>
      <c r="H13" s="221"/>
      <c r="I13" s="221"/>
      <c r="J13" s="221"/>
      <c r="K13" s="221"/>
      <c r="L13" s="221"/>
      <c r="M13" s="221"/>
      <c r="N13" s="221"/>
      <c r="O13" s="221"/>
      <c r="P13" s="221"/>
      <c r="Q13" s="221"/>
    </row>
    <row r="14" spans="1:17" ht="13.5" customHeight="1" x14ac:dyDescent="0.25">
      <c r="A14" s="220">
        <f t="shared" si="1"/>
        <v>10</v>
      </c>
      <c r="B14" s="42" t="s">
        <v>30</v>
      </c>
      <c r="C14" s="221">
        <f t="shared" si="0"/>
        <v>0</v>
      </c>
      <c r="D14" s="221"/>
      <c r="E14" s="221"/>
      <c r="F14" s="221">
        <f>'5 - ЗАРДАЛ'!G15</f>
        <v>0</v>
      </c>
      <c r="G14" s="221"/>
      <c r="H14" s="221"/>
      <c r="I14" s="221"/>
      <c r="J14" s="221"/>
      <c r="K14" s="221"/>
      <c r="L14" s="221"/>
      <c r="M14" s="221"/>
      <c r="N14" s="221"/>
      <c r="O14" s="221"/>
      <c r="P14" s="221"/>
      <c r="Q14" s="221"/>
    </row>
    <row r="15" spans="1:17" ht="13.5" customHeight="1" x14ac:dyDescent="0.25">
      <c r="A15" s="220">
        <f t="shared" si="1"/>
        <v>11</v>
      </c>
      <c r="B15" s="42" t="s">
        <v>31</v>
      </c>
      <c r="C15" s="221">
        <f t="shared" si="0"/>
        <v>0</v>
      </c>
      <c r="D15" s="221"/>
      <c r="E15" s="221"/>
      <c r="F15" s="221">
        <f>'5 - ЗАРДАЛ'!G16</f>
        <v>0</v>
      </c>
      <c r="G15" s="221"/>
      <c r="H15" s="221"/>
      <c r="I15" s="221"/>
      <c r="J15" s="221"/>
      <c r="K15" s="221"/>
      <c r="L15" s="221"/>
      <c r="M15" s="221"/>
      <c r="N15" s="221"/>
      <c r="O15" s="221"/>
      <c r="P15" s="221"/>
      <c r="Q15" s="221"/>
    </row>
    <row r="16" spans="1:17" ht="13.5" customHeight="1" x14ac:dyDescent="0.25">
      <c r="A16" s="220">
        <f t="shared" si="1"/>
        <v>12</v>
      </c>
      <c r="B16" s="42" t="s">
        <v>267</v>
      </c>
      <c r="C16" s="221">
        <f t="shared" si="0"/>
        <v>0</v>
      </c>
      <c r="D16" s="221"/>
      <c r="E16" s="221"/>
      <c r="F16" s="221">
        <f>'5 - ЗАРДАЛ'!G17</f>
        <v>0</v>
      </c>
      <c r="G16" s="221"/>
      <c r="H16" s="221"/>
      <c r="I16" s="221"/>
      <c r="J16" s="221"/>
      <c r="K16" s="221"/>
      <c r="L16" s="221"/>
      <c r="M16" s="221"/>
      <c r="N16" s="221"/>
      <c r="O16" s="221"/>
      <c r="P16" s="221"/>
      <c r="Q16" s="221"/>
    </row>
    <row r="17" spans="1:17" ht="13.5" customHeight="1" x14ac:dyDescent="0.25">
      <c r="A17" s="220">
        <f t="shared" si="1"/>
        <v>13</v>
      </c>
      <c r="B17" s="42" t="s">
        <v>424</v>
      </c>
      <c r="C17" s="221">
        <f t="shared" si="0"/>
        <v>0</v>
      </c>
      <c r="D17" s="221"/>
      <c r="E17" s="221"/>
      <c r="F17" s="221">
        <f>'5 - ЗАРДАЛ'!G18</f>
        <v>0</v>
      </c>
      <c r="G17" s="221"/>
      <c r="H17" s="221"/>
      <c r="I17" s="221"/>
      <c r="J17" s="221"/>
      <c r="K17" s="221"/>
      <c r="L17" s="221"/>
      <c r="M17" s="221"/>
      <c r="N17" s="221"/>
      <c r="O17" s="221"/>
      <c r="P17" s="221"/>
      <c r="Q17" s="221"/>
    </row>
    <row r="18" spans="1:17" ht="13.5" customHeight="1" x14ac:dyDescent="0.25">
      <c r="A18" s="220">
        <f t="shared" si="1"/>
        <v>14</v>
      </c>
      <c r="B18" s="42" t="s">
        <v>32</v>
      </c>
      <c r="C18" s="221">
        <f t="shared" si="0"/>
        <v>0</v>
      </c>
      <c r="D18" s="221"/>
      <c r="E18" s="221"/>
      <c r="F18" s="221">
        <f>'5 - ЗАРДАЛ'!G19</f>
        <v>0</v>
      </c>
      <c r="G18" s="221"/>
      <c r="H18" s="221"/>
      <c r="I18" s="221"/>
      <c r="J18" s="221"/>
      <c r="K18" s="221"/>
      <c r="L18" s="221"/>
      <c r="M18" s="221"/>
      <c r="N18" s="221"/>
      <c r="O18" s="221"/>
      <c r="P18" s="221"/>
      <c r="Q18" s="221"/>
    </row>
    <row r="19" spans="1:17" ht="13.5" customHeight="1" x14ac:dyDescent="0.25">
      <c r="A19" s="220">
        <f t="shared" si="1"/>
        <v>15</v>
      </c>
      <c r="B19" s="42" t="s">
        <v>435</v>
      </c>
      <c r="C19" s="221">
        <f t="shared" si="0"/>
        <v>0</v>
      </c>
      <c r="D19" s="221"/>
      <c r="E19" s="221"/>
      <c r="F19" s="221">
        <f>'5 - ЗАРДАЛ'!G20</f>
        <v>0</v>
      </c>
      <c r="G19" s="221"/>
      <c r="H19" s="221"/>
      <c r="I19" s="221"/>
      <c r="J19" s="221"/>
      <c r="K19" s="221"/>
      <c r="L19" s="221"/>
      <c r="M19" s="221"/>
      <c r="N19" s="221"/>
      <c r="O19" s="221"/>
      <c r="P19" s="221"/>
      <c r="Q19" s="221"/>
    </row>
    <row r="20" spans="1:17" ht="13.5" customHeight="1" x14ac:dyDescent="0.25">
      <c r="A20" s="220">
        <f t="shared" si="1"/>
        <v>16</v>
      </c>
      <c r="B20" s="42" t="s">
        <v>268</v>
      </c>
      <c r="C20" s="221">
        <f t="shared" si="0"/>
        <v>0</v>
      </c>
      <c r="D20" s="221"/>
      <c r="E20" s="221"/>
      <c r="F20" s="221">
        <f>'5 - ЗАРДАЛ'!G21</f>
        <v>0</v>
      </c>
      <c r="G20" s="221"/>
      <c r="H20" s="221"/>
      <c r="I20" s="221"/>
      <c r="J20" s="221"/>
      <c r="K20" s="221"/>
      <c r="L20" s="221"/>
      <c r="M20" s="221"/>
      <c r="N20" s="221"/>
      <c r="O20" s="221"/>
      <c r="P20" s="221"/>
      <c r="Q20" s="221"/>
    </row>
    <row r="21" spans="1:17" ht="13.5" customHeight="1" x14ac:dyDescent="0.25">
      <c r="A21" s="220">
        <f t="shared" si="1"/>
        <v>17</v>
      </c>
      <c r="B21" s="42" t="s">
        <v>436</v>
      </c>
      <c r="C21" s="221">
        <f t="shared" si="0"/>
        <v>0</v>
      </c>
      <c r="D21" s="221"/>
      <c r="E21" s="221"/>
      <c r="F21" s="221">
        <f>'5 - ЗАРДАЛ'!G22</f>
        <v>0</v>
      </c>
      <c r="G21" s="221"/>
      <c r="H21" s="221"/>
      <c r="I21" s="221"/>
      <c r="J21" s="221"/>
      <c r="K21" s="221"/>
      <c r="L21" s="221"/>
      <c r="M21" s="221"/>
      <c r="N21" s="221"/>
      <c r="O21" s="221"/>
      <c r="P21" s="221"/>
      <c r="Q21" s="221"/>
    </row>
    <row r="22" spans="1:17" ht="13.5" customHeight="1" x14ac:dyDescent="0.25">
      <c r="A22" s="220">
        <f t="shared" si="1"/>
        <v>18</v>
      </c>
      <c r="B22" s="42" t="s">
        <v>33</v>
      </c>
      <c r="C22" s="221">
        <f t="shared" si="0"/>
        <v>0</v>
      </c>
      <c r="D22" s="221"/>
      <c r="E22" s="221"/>
      <c r="F22" s="221">
        <f>'5 - ЗАРДАЛ'!G23</f>
        <v>0</v>
      </c>
      <c r="G22" s="221"/>
      <c r="H22" s="221"/>
      <c r="I22" s="221"/>
      <c r="J22" s="221"/>
      <c r="K22" s="221"/>
      <c r="L22" s="221"/>
      <c r="M22" s="221"/>
      <c r="N22" s="221"/>
      <c r="O22" s="221"/>
      <c r="P22" s="221"/>
      <c r="Q22" s="221"/>
    </row>
    <row r="23" spans="1:17" ht="13.5" customHeight="1" x14ac:dyDescent="0.25">
      <c r="A23" s="220">
        <f t="shared" si="1"/>
        <v>19</v>
      </c>
      <c r="B23" s="42" t="s">
        <v>417</v>
      </c>
      <c r="C23" s="221">
        <f t="shared" si="0"/>
        <v>0</v>
      </c>
      <c r="D23" s="221"/>
      <c r="E23" s="221"/>
      <c r="F23" s="221">
        <f>'5 - ЗАРДАЛ'!G24</f>
        <v>0</v>
      </c>
      <c r="G23" s="221"/>
      <c r="H23" s="221"/>
      <c r="I23" s="221"/>
      <c r="J23" s="221"/>
      <c r="K23" s="221"/>
      <c r="L23" s="221"/>
      <c r="M23" s="221"/>
      <c r="N23" s="221"/>
      <c r="O23" s="221"/>
      <c r="P23" s="221"/>
      <c r="Q23" s="221"/>
    </row>
    <row r="24" spans="1:17" ht="13.5" customHeight="1" x14ac:dyDescent="0.25">
      <c r="A24" s="220">
        <f t="shared" si="1"/>
        <v>20</v>
      </c>
      <c r="B24" s="42" t="s">
        <v>418</v>
      </c>
      <c r="C24" s="221">
        <f t="shared" si="0"/>
        <v>0</v>
      </c>
      <c r="D24" s="221"/>
      <c r="E24" s="221"/>
      <c r="F24" s="221">
        <f>'5 - ЗАРДАЛ'!G25</f>
        <v>0</v>
      </c>
      <c r="G24" s="221"/>
      <c r="H24" s="221"/>
      <c r="I24" s="221"/>
      <c r="J24" s="221"/>
      <c r="K24" s="221"/>
      <c r="L24" s="221"/>
      <c r="M24" s="221"/>
      <c r="N24" s="221"/>
      <c r="O24" s="221"/>
      <c r="P24" s="221"/>
      <c r="Q24" s="221"/>
    </row>
    <row r="25" spans="1:17" ht="13.5" customHeight="1" x14ac:dyDescent="0.25">
      <c r="A25" s="220">
        <f t="shared" si="1"/>
        <v>21</v>
      </c>
      <c r="B25" s="42" t="s">
        <v>34</v>
      </c>
      <c r="C25" s="221">
        <f t="shared" ref="C25:C27" si="2">F25+I25+L25+O25</f>
        <v>0</v>
      </c>
      <c r="D25" s="221"/>
      <c r="E25" s="221"/>
      <c r="F25" s="221">
        <f>'5 - ЗАРДАЛ'!G26</f>
        <v>0</v>
      </c>
      <c r="G25" s="221"/>
      <c r="H25" s="221"/>
      <c r="I25" s="221"/>
      <c r="J25" s="221"/>
      <c r="K25" s="221"/>
      <c r="L25" s="221"/>
      <c r="M25" s="221"/>
      <c r="N25" s="221"/>
      <c r="O25" s="221"/>
      <c r="P25" s="221"/>
      <c r="Q25" s="221"/>
    </row>
    <row r="26" spans="1:17" ht="13.5" customHeight="1" x14ac:dyDescent="0.25">
      <c r="A26" s="220">
        <f t="shared" si="1"/>
        <v>22</v>
      </c>
      <c r="B26" s="43" t="s">
        <v>35</v>
      </c>
      <c r="C26" s="221">
        <f t="shared" si="2"/>
        <v>0</v>
      </c>
      <c r="D26" s="221"/>
      <c r="E26" s="221"/>
      <c r="F26" s="221">
        <f>'5 - ЗАРДАЛ'!G27</f>
        <v>0</v>
      </c>
      <c r="G26" s="221"/>
      <c r="H26" s="221"/>
      <c r="I26" s="221"/>
      <c r="J26" s="221"/>
      <c r="K26" s="221"/>
      <c r="L26" s="221"/>
      <c r="M26" s="221"/>
      <c r="N26" s="221"/>
      <c r="O26" s="221"/>
      <c r="P26" s="221"/>
      <c r="Q26" s="221"/>
    </row>
    <row r="27" spans="1:17" ht="13.5" customHeight="1" x14ac:dyDescent="0.25">
      <c r="A27" s="220">
        <f t="shared" si="1"/>
        <v>23</v>
      </c>
      <c r="B27" s="43" t="s">
        <v>260</v>
      </c>
      <c r="C27" s="221">
        <f t="shared" si="2"/>
        <v>0</v>
      </c>
      <c r="D27" s="221"/>
      <c r="E27" s="221"/>
      <c r="F27" s="221">
        <f>'5 - ЗАРДАЛ'!G28</f>
        <v>0</v>
      </c>
      <c r="G27" s="221"/>
      <c r="H27" s="221"/>
      <c r="I27" s="221"/>
      <c r="J27" s="221"/>
      <c r="K27" s="221"/>
      <c r="L27" s="221"/>
      <c r="M27" s="221"/>
      <c r="N27" s="221"/>
      <c r="O27" s="221"/>
      <c r="P27" s="221"/>
      <c r="Q27" s="221"/>
    </row>
    <row r="28" spans="1:17" ht="13.5" customHeight="1" x14ac:dyDescent="0.25">
      <c r="A28" s="220">
        <f t="shared" si="1"/>
        <v>24</v>
      </c>
      <c r="B28" s="419" t="s">
        <v>385</v>
      </c>
      <c r="C28" s="221">
        <f>L28</f>
        <v>0</v>
      </c>
      <c r="D28" s="221"/>
      <c r="E28" s="221"/>
      <c r="F28" s="524"/>
      <c r="G28" s="524"/>
      <c r="H28" s="524"/>
      <c r="I28" s="524"/>
      <c r="J28" s="524"/>
      <c r="K28" s="524"/>
      <c r="L28" s="221"/>
      <c r="M28" s="221"/>
      <c r="N28" s="221"/>
      <c r="O28" s="524"/>
      <c r="P28" s="524"/>
      <c r="Q28" s="524"/>
    </row>
    <row r="29" spans="1:17" ht="13.5" customHeight="1" x14ac:dyDescent="0.25">
      <c r="A29" s="220">
        <f t="shared" si="1"/>
        <v>25</v>
      </c>
      <c r="B29" s="420" t="s">
        <v>217</v>
      </c>
      <c r="C29" s="221">
        <f>I29</f>
        <v>0</v>
      </c>
      <c r="D29" s="221"/>
      <c r="E29" s="221"/>
      <c r="F29" s="524"/>
      <c r="G29" s="524"/>
      <c r="H29" s="524"/>
      <c r="I29" s="221"/>
      <c r="J29" s="221"/>
      <c r="K29" s="221"/>
      <c r="L29" s="524"/>
      <c r="M29" s="524"/>
      <c r="N29" s="524"/>
      <c r="O29" s="524"/>
      <c r="P29" s="524"/>
      <c r="Q29" s="524"/>
    </row>
    <row r="30" spans="1:17" ht="13.5" customHeight="1" x14ac:dyDescent="0.25">
      <c r="A30" s="220">
        <f t="shared" si="1"/>
        <v>26</v>
      </c>
      <c r="B30" s="420" t="s">
        <v>9</v>
      </c>
      <c r="C30" s="221">
        <f>F30</f>
        <v>0</v>
      </c>
      <c r="D30" s="221"/>
      <c r="E30" s="221"/>
      <c r="F30" s="221">
        <f>'Дараа оны -зардал сар'!P50+'Дараа оны -зардал сар'!P52</f>
        <v>0</v>
      </c>
      <c r="G30" s="221"/>
      <c r="H30" s="221"/>
      <c r="I30" s="524"/>
      <c r="J30" s="524"/>
      <c r="K30" s="524"/>
      <c r="L30" s="524"/>
      <c r="M30" s="524"/>
      <c r="N30" s="524"/>
      <c r="O30" s="524"/>
      <c r="P30" s="524"/>
      <c r="Q30" s="524"/>
    </row>
    <row r="31" spans="1:17" ht="13.5" customHeight="1" x14ac:dyDescent="0.25">
      <c r="A31" s="220">
        <f t="shared" si="1"/>
        <v>27</v>
      </c>
      <c r="B31" s="420" t="s">
        <v>17</v>
      </c>
      <c r="C31" s="221">
        <f>F31</f>
        <v>0</v>
      </c>
      <c r="D31" s="221"/>
      <c r="E31" s="221"/>
      <c r="F31" s="221">
        <f>+'Дараа оны -зардал сар'!P51</f>
        <v>0</v>
      </c>
      <c r="G31" s="221"/>
      <c r="H31" s="221"/>
      <c r="I31" s="524"/>
      <c r="J31" s="524"/>
      <c r="K31" s="524"/>
      <c r="L31" s="524"/>
      <c r="M31" s="524"/>
      <c r="N31" s="524"/>
      <c r="O31" s="524"/>
      <c r="P31" s="524"/>
      <c r="Q31" s="524"/>
    </row>
    <row r="32" spans="1:17" ht="13.5" customHeight="1" x14ac:dyDescent="0.25">
      <c r="A32" s="220">
        <f t="shared" si="1"/>
        <v>28</v>
      </c>
      <c r="B32" s="222" t="s">
        <v>384</v>
      </c>
      <c r="C32" s="221">
        <f>F32+I32+L32+O32</f>
        <v>0</v>
      </c>
      <c r="D32" s="221"/>
      <c r="E32" s="221"/>
      <c r="F32" s="221">
        <f>'5 - ЗАРДАЛ'!G35</f>
        <v>0</v>
      </c>
      <c r="G32" s="221"/>
      <c r="H32" s="221"/>
      <c r="I32" s="421"/>
      <c r="J32" s="421"/>
      <c r="K32" s="221"/>
      <c r="L32" s="421"/>
      <c r="M32" s="421"/>
      <c r="N32" s="221"/>
      <c r="O32" s="421"/>
      <c r="P32" s="421"/>
      <c r="Q32" s="221"/>
    </row>
    <row r="33" spans="1:17" s="219" customFormat="1" ht="23.25" customHeight="1" x14ac:dyDescent="0.25">
      <c r="A33" s="528" t="s">
        <v>386</v>
      </c>
      <c r="B33" s="528"/>
      <c r="C33" s="223">
        <f t="shared" ref="C33:O33" si="3">SUM(C5:C32)</f>
        <v>0</v>
      </c>
      <c r="D33" s="223"/>
      <c r="E33" s="223">
        <f t="shared" si="3"/>
        <v>0</v>
      </c>
      <c r="F33" s="223">
        <f t="shared" si="3"/>
        <v>0</v>
      </c>
      <c r="G33" s="223">
        <f t="shared" si="3"/>
        <v>0</v>
      </c>
      <c r="H33" s="223">
        <f t="shared" si="3"/>
        <v>0</v>
      </c>
      <c r="I33" s="223">
        <f t="shared" si="3"/>
        <v>0</v>
      </c>
      <c r="J33" s="223"/>
      <c r="K33" s="223"/>
      <c r="L33" s="223">
        <f t="shared" si="3"/>
        <v>0</v>
      </c>
      <c r="M33" s="223"/>
      <c r="N33" s="223"/>
      <c r="O33" s="223">
        <f t="shared" si="3"/>
        <v>0</v>
      </c>
      <c r="P33" s="223"/>
      <c r="Q33" s="223"/>
    </row>
    <row r="34" spans="1:17" s="219" customFormat="1" ht="15" x14ac:dyDescent="0.25">
      <c r="A34" s="526" t="s">
        <v>218</v>
      </c>
      <c r="B34" s="526"/>
      <c r="C34" s="224"/>
      <c r="D34" s="224"/>
      <c r="E34" s="224"/>
      <c r="F34" s="224"/>
      <c r="G34" s="224"/>
      <c r="H34" s="224"/>
      <c r="I34" s="224"/>
      <c r="J34" s="224"/>
      <c r="K34" s="224"/>
      <c r="L34" s="224"/>
      <c r="M34" s="224"/>
      <c r="N34" s="224"/>
      <c r="O34" s="224"/>
      <c r="P34" s="224"/>
      <c r="Q34" s="224"/>
    </row>
    <row r="35" spans="1:17" ht="14.25" customHeight="1" x14ac:dyDescent="0.25">
      <c r="A35" s="529">
        <v>1</v>
      </c>
      <c r="B35" s="222" t="s">
        <v>219</v>
      </c>
      <c r="C35" s="221">
        <f>F35</f>
        <v>0</v>
      </c>
      <c r="D35" s="221"/>
      <c r="E35" s="221"/>
      <c r="F35" s="221"/>
      <c r="G35" s="221"/>
      <c r="H35" s="221"/>
      <c r="I35" s="524"/>
      <c r="J35" s="524"/>
      <c r="K35" s="524"/>
      <c r="L35" s="524"/>
      <c r="M35" s="524"/>
      <c r="N35" s="524"/>
      <c r="O35" s="524"/>
      <c r="P35" s="524"/>
      <c r="Q35" s="524"/>
    </row>
    <row r="36" spans="1:17" ht="14.25" customHeight="1" x14ac:dyDescent="0.25">
      <c r="A36" s="529"/>
      <c r="B36" s="225" t="s">
        <v>220</v>
      </c>
      <c r="C36" s="221">
        <f>F36</f>
        <v>0</v>
      </c>
      <c r="D36" s="221"/>
      <c r="E36" s="221"/>
      <c r="F36" s="221">
        <f>+'3 - ТЗ-ТЭЗҮ'!H14</f>
        <v>0</v>
      </c>
      <c r="G36" s="221"/>
      <c r="H36" s="221"/>
      <c r="I36" s="524"/>
      <c r="J36" s="524"/>
      <c r="K36" s="524"/>
      <c r="L36" s="524"/>
      <c r="M36" s="524"/>
      <c r="N36" s="524"/>
      <c r="O36" s="524"/>
      <c r="P36" s="524"/>
      <c r="Q36" s="524"/>
    </row>
    <row r="37" spans="1:17" ht="14.25" customHeight="1" x14ac:dyDescent="0.25">
      <c r="A37" s="529">
        <v>2</v>
      </c>
      <c r="B37" s="222" t="s">
        <v>221</v>
      </c>
      <c r="C37" s="221">
        <f>I37</f>
        <v>0</v>
      </c>
      <c r="D37" s="221"/>
      <c r="E37" s="221"/>
      <c r="F37" s="524"/>
      <c r="G37" s="524"/>
      <c r="H37" s="524"/>
      <c r="I37" s="221"/>
      <c r="J37" s="221"/>
      <c r="K37" s="221"/>
      <c r="L37" s="524"/>
      <c r="M37" s="524"/>
      <c r="N37" s="524"/>
      <c r="O37" s="524"/>
      <c r="P37" s="524"/>
      <c r="Q37" s="524"/>
    </row>
    <row r="38" spans="1:17" ht="14.25" customHeight="1" x14ac:dyDescent="0.25">
      <c r="A38" s="529"/>
      <c r="B38" s="225" t="s">
        <v>222</v>
      </c>
      <c r="C38" s="221">
        <f>I38</f>
        <v>0</v>
      </c>
      <c r="D38" s="221"/>
      <c r="E38" s="221"/>
      <c r="F38" s="524"/>
      <c r="G38" s="524"/>
      <c r="H38" s="524"/>
      <c r="I38" s="221"/>
      <c r="J38" s="221"/>
      <c r="K38" s="221"/>
      <c r="L38" s="524"/>
      <c r="M38" s="524"/>
      <c r="N38" s="524"/>
      <c r="O38" s="524"/>
      <c r="P38" s="524"/>
      <c r="Q38" s="524"/>
    </row>
    <row r="39" spans="1:17" ht="14.25" customHeight="1" x14ac:dyDescent="0.25">
      <c r="A39" s="529">
        <v>3</v>
      </c>
      <c r="B39" s="222" t="s">
        <v>223</v>
      </c>
      <c r="C39" s="221">
        <f>L39</f>
        <v>0</v>
      </c>
      <c r="D39" s="221"/>
      <c r="E39" s="221"/>
      <c r="F39" s="524"/>
      <c r="G39" s="524"/>
      <c r="H39" s="524"/>
      <c r="I39" s="524"/>
      <c r="J39" s="524"/>
      <c r="K39" s="524"/>
      <c r="L39" s="221"/>
      <c r="M39" s="221"/>
      <c r="N39" s="221"/>
      <c r="O39" s="524"/>
      <c r="P39" s="524"/>
      <c r="Q39" s="524"/>
    </row>
    <row r="40" spans="1:17" ht="14.25" customHeight="1" x14ac:dyDescent="0.25">
      <c r="A40" s="529"/>
      <c r="B40" s="225" t="s">
        <v>224</v>
      </c>
      <c r="C40" s="221">
        <f>L40</f>
        <v>0</v>
      </c>
      <c r="D40" s="221"/>
      <c r="E40" s="221"/>
      <c r="F40" s="524"/>
      <c r="G40" s="524"/>
      <c r="H40" s="524"/>
      <c r="I40" s="524"/>
      <c r="J40" s="524"/>
      <c r="K40" s="524"/>
      <c r="L40" s="221"/>
      <c r="M40" s="221"/>
      <c r="N40" s="221"/>
      <c r="O40" s="524"/>
      <c r="P40" s="524"/>
      <c r="Q40" s="524"/>
    </row>
    <row r="41" spans="1:17" ht="14.25" customHeight="1" x14ac:dyDescent="0.25">
      <c r="A41" s="251">
        <v>4</v>
      </c>
      <c r="B41" s="222" t="s">
        <v>225</v>
      </c>
      <c r="C41" s="221">
        <f>O41</f>
        <v>0</v>
      </c>
      <c r="D41" s="221"/>
      <c r="E41" s="221"/>
      <c r="F41" s="524"/>
      <c r="G41" s="524"/>
      <c r="H41" s="524"/>
      <c r="I41" s="524"/>
      <c r="J41" s="524"/>
      <c r="K41" s="524"/>
      <c r="L41" s="524"/>
      <c r="M41" s="524"/>
      <c r="N41" s="524"/>
      <c r="O41" s="221"/>
      <c r="P41" s="221"/>
      <c r="Q41" s="221"/>
    </row>
    <row r="42" spans="1:17" ht="14.25" customHeight="1" x14ac:dyDescent="0.25">
      <c r="A42" s="251">
        <v>5</v>
      </c>
      <c r="B42" s="222" t="s">
        <v>387</v>
      </c>
      <c r="C42" s="221">
        <f>F42+I42+L42+O42</f>
        <v>0</v>
      </c>
      <c r="D42" s="221"/>
      <c r="E42" s="221"/>
      <c r="F42" s="421"/>
      <c r="G42" s="421"/>
      <c r="H42" s="221"/>
      <c r="I42" s="421"/>
      <c r="J42" s="421"/>
      <c r="K42" s="221"/>
      <c r="L42" s="421"/>
      <c r="M42" s="421"/>
      <c r="N42" s="221"/>
      <c r="O42" s="221"/>
      <c r="P42" s="221"/>
      <c r="Q42" s="221"/>
    </row>
    <row r="43" spans="1:17" s="219" customFormat="1" ht="18.75" customHeight="1" x14ac:dyDescent="0.25">
      <c r="A43" s="525" t="s">
        <v>226</v>
      </c>
      <c r="B43" s="525"/>
      <c r="C43" s="226">
        <f>SUM(C35:C42)</f>
        <v>0</v>
      </c>
      <c r="D43" s="226"/>
      <c r="E43" s="226"/>
      <c r="F43" s="226">
        <f>SUM(F35:F42)</f>
        <v>0</v>
      </c>
      <c r="G43" s="226"/>
      <c r="H43" s="226"/>
      <c r="I43" s="226">
        <f t="shared" ref="I43:L43" si="4">SUM(I35:I42)</f>
        <v>0</v>
      </c>
      <c r="J43" s="226"/>
      <c r="K43" s="226"/>
      <c r="L43" s="226">
        <f t="shared" si="4"/>
        <v>0</v>
      </c>
      <c r="M43" s="226"/>
      <c r="N43" s="226"/>
      <c r="O43" s="226">
        <f>SUM(O35:O42)</f>
        <v>0</v>
      </c>
      <c r="P43" s="226"/>
      <c r="Q43" s="226"/>
    </row>
    <row r="44" spans="1:17" s="219" customFormat="1" ht="27.75" customHeight="1" x14ac:dyDescent="0.25">
      <c r="A44" s="526" t="s">
        <v>227</v>
      </c>
      <c r="B44" s="526"/>
      <c r="C44" s="227">
        <f t="shared" ref="C44:O44" si="5">C43-C33</f>
        <v>0</v>
      </c>
      <c r="D44" s="227"/>
      <c r="E44" s="227"/>
      <c r="F44" s="227">
        <f t="shared" si="5"/>
        <v>0</v>
      </c>
      <c r="G44" s="227"/>
      <c r="H44" s="227"/>
      <c r="I44" s="227">
        <f t="shared" si="5"/>
        <v>0</v>
      </c>
      <c r="J44" s="227"/>
      <c r="K44" s="227"/>
      <c r="L44" s="227">
        <f t="shared" si="5"/>
        <v>0</v>
      </c>
      <c r="M44" s="227"/>
      <c r="N44" s="227"/>
      <c r="O44" s="227">
        <f t="shared" si="5"/>
        <v>0</v>
      </c>
      <c r="P44" s="227"/>
      <c r="Q44" s="227"/>
    </row>
    <row r="45" spans="1:17" ht="29.25" customHeight="1" x14ac:dyDescent="0.25">
      <c r="A45" s="57"/>
      <c r="B45" s="527" t="s">
        <v>234</v>
      </c>
      <c r="C45" s="527"/>
      <c r="D45" s="527"/>
      <c r="E45" s="527"/>
      <c r="F45" s="527"/>
      <c r="G45" s="527"/>
      <c r="H45" s="527"/>
      <c r="I45" s="527"/>
      <c r="J45" s="527"/>
      <c r="K45" s="527"/>
      <c r="L45" s="527"/>
      <c r="M45" s="527"/>
      <c r="N45" s="527"/>
      <c r="O45" s="527"/>
      <c r="P45" s="527"/>
    </row>
    <row r="46" spans="1:17" s="219" customFormat="1" ht="15.75" customHeight="1" x14ac:dyDescent="0.2">
      <c r="A46" s="228"/>
      <c r="C46" s="422" t="s">
        <v>381</v>
      </c>
      <c r="D46" s="229"/>
      <c r="E46" s="229"/>
      <c r="F46" s="229"/>
      <c r="G46" s="229"/>
      <c r="H46" s="229"/>
      <c r="I46" s="229"/>
      <c r="J46" s="229"/>
      <c r="K46" s="229"/>
      <c r="L46" s="229"/>
      <c r="M46" s="229"/>
      <c r="N46" s="229"/>
      <c r="O46" s="229"/>
      <c r="P46" s="229"/>
      <c r="Q46" s="229"/>
    </row>
    <row r="47" spans="1:17" s="231" customFormat="1" ht="12" x14ac:dyDescent="0.25">
      <c r="A47" s="58"/>
      <c r="B47" s="230" t="s">
        <v>388</v>
      </c>
      <c r="C47" s="230" t="s">
        <v>228</v>
      </c>
      <c r="E47" s="231" t="s">
        <v>229</v>
      </c>
      <c r="G47" s="231" t="s">
        <v>230</v>
      </c>
      <c r="J47" s="231" t="s">
        <v>231</v>
      </c>
      <c r="M47" s="230" t="s">
        <v>232</v>
      </c>
      <c r="O47" s="232" t="s">
        <v>233</v>
      </c>
      <c r="Q47" s="230"/>
    </row>
    <row r="49" spans="1:4" x14ac:dyDescent="0.25">
      <c r="A49" s="57"/>
      <c r="D49" s="233"/>
    </row>
    <row r="50" spans="1:4" x14ac:dyDescent="0.25">
      <c r="A50" s="57"/>
    </row>
    <row r="51" spans="1:4" x14ac:dyDescent="0.25">
      <c r="A51" s="57"/>
    </row>
  </sheetData>
  <mergeCells count="26">
    <mergeCell ref="L29:N31"/>
    <mergeCell ref="O28:Q31"/>
    <mergeCell ref="B45:P45"/>
    <mergeCell ref="A34:B34"/>
    <mergeCell ref="A3:A4"/>
    <mergeCell ref="B3:B4"/>
    <mergeCell ref="C3:E3"/>
    <mergeCell ref="F3:H3"/>
    <mergeCell ref="I3:K3"/>
    <mergeCell ref="L3:N3"/>
    <mergeCell ref="O3:Q3"/>
    <mergeCell ref="F28:H29"/>
    <mergeCell ref="I28:K28"/>
    <mergeCell ref="I30:K31"/>
    <mergeCell ref="A33:B33"/>
    <mergeCell ref="O35:Q40"/>
    <mergeCell ref="A43:B43"/>
    <mergeCell ref="A44:B44"/>
    <mergeCell ref="A35:A36"/>
    <mergeCell ref="I35:K36"/>
    <mergeCell ref="L35:N38"/>
    <mergeCell ref="A37:A38"/>
    <mergeCell ref="F37:H41"/>
    <mergeCell ref="A39:A40"/>
    <mergeCell ref="I39:K41"/>
    <mergeCell ref="L41:N41"/>
  </mergeCells>
  <printOptions horizontalCentered="1"/>
  <pageMargins left="0" right="0" top="0.98425196850393704" bottom="0" header="0" footer="0"/>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66"/>
  <sheetViews>
    <sheetView zoomScaleNormal="100" workbookViewId="0">
      <pane xSplit="1" ySplit="3" topLeftCell="B49" activePane="bottomRight" state="frozen"/>
      <selection pane="topRight" activeCell="B1" sqref="B1"/>
      <selection pane="bottomLeft" activeCell="A5" sqref="A5"/>
      <selection pane="bottomRight" activeCell="H13" sqref="H13"/>
    </sheetView>
  </sheetViews>
  <sheetFormatPr defaultRowHeight="12.75" x14ac:dyDescent="0.25"/>
  <cols>
    <col min="1" max="1" width="6.42578125" style="23" customWidth="1"/>
    <col min="2" max="2" width="13.5703125" style="23" customWidth="1"/>
    <col min="3" max="3" width="31.5703125" style="23" customWidth="1"/>
    <col min="4" max="4" width="8.140625" style="23" customWidth="1"/>
    <col min="5" max="8" width="15.5703125" style="25" customWidth="1"/>
    <col min="9" max="16384" width="9.140625" style="23"/>
  </cols>
  <sheetData>
    <row r="1" spans="1:9" s="140" customFormat="1" ht="15" customHeight="1" x14ac:dyDescent="0.25">
      <c r="A1" s="150"/>
      <c r="B1" s="150"/>
      <c r="C1" s="150"/>
      <c r="D1" s="150"/>
      <c r="E1" s="151"/>
      <c r="F1" s="151"/>
      <c r="G1" s="151"/>
      <c r="H1" s="152" t="s">
        <v>79</v>
      </c>
    </row>
    <row r="2" spans="1:9" ht="40.5" customHeight="1" x14ac:dyDescent="0.25">
      <c r="A2" s="533" t="s">
        <v>390</v>
      </c>
      <c r="B2" s="533"/>
      <c r="C2" s="533"/>
      <c r="D2" s="533"/>
      <c r="E2" s="533"/>
      <c r="F2" s="533"/>
      <c r="G2" s="533"/>
      <c r="H2" s="533"/>
    </row>
    <row r="3" spans="1:9" ht="42" customHeight="1" x14ac:dyDescent="0.25">
      <c r="A3" s="360" t="s">
        <v>0</v>
      </c>
      <c r="B3" s="532" t="s">
        <v>1</v>
      </c>
      <c r="C3" s="532"/>
      <c r="D3" s="360" t="s">
        <v>4</v>
      </c>
      <c r="E3" s="505" t="s">
        <v>466</v>
      </c>
      <c r="F3" s="505" t="s">
        <v>466</v>
      </c>
      <c r="G3" s="506" t="s">
        <v>494</v>
      </c>
      <c r="H3" s="507" t="s">
        <v>467</v>
      </c>
    </row>
    <row r="4" spans="1:9" ht="32.25" customHeight="1" x14ac:dyDescent="0.25">
      <c r="A4" s="431">
        <v>1</v>
      </c>
      <c r="B4" s="553" t="s">
        <v>72</v>
      </c>
      <c r="C4" s="554"/>
      <c r="D4" s="356" t="s">
        <v>6</v>
      </c>
      <c r="E4" s="357">
        <f>E5+E8+E11+E14</f>
        <v>0</v>
      </c>
      <c r="F4" s="357">
        <f>F5+F8+F11+F14</f>
        <v>0</v>
      </c>
      <c r="G4" s="459">
        <f>G5+G8+G11+G14</f>
        <v>0</v>
      </c>
      <c r="H4" s="460">
        <f>H5+H8+H11+H14</f>
        <v>0</v>
      </c>
      <c r="I4" s="189"/>
    </row>
    <row r="5" spans="1:9" ht="25.5" customHeight="1" x14ac:dyDescent="0.25">
      <c r="A5" s="333">
        <v>1.1000000000000001</v>
      </c>
      <c r="B5" s="544" t="s">
        <v>60</v>
      </c>
      <c r="C5" s="545"/>
      <c r="D5" s="358" t="s">
        <v>6</v>
      </c>
      <c r="E5" s="359">
        <f>SUM(E6:E7)</f>
        <v>0</v>
      </c>
      <c r="F5" s="359">
        <f>SUM(F6:F7)</f>
        <v>0</v>
      </c>
      <c r="G5" s="359">
        <f>SUM(G6:G7)</f>
        <v>0</v>
      </c>
      <c r="H5" s="359">
        <f>SUM(H6:H7)</f>
        <v>0</v>
      </c>
    </row>
    <row r="6" spans="1:9" ht="19.5" customHeight="1" x14ac:dyDescent="0.25">
      <c r="A6" s="2" t="s">
        <v>65</v>
      </c>
      <c r="B6" s="561" t="s">
        <v>62</v>
      </c>
      <c r="C6" s="562"/>
      <c r="D6" s="53" t="s">
        <v>6</v>
      </c>
      <c r="E6" s="344"/>
      <c r="F6" s="344"/>
      <c r="G6" s="344">
        <f>SUM('4 - ОРЛОГЫН БУТЭЦ'!I8:I12)</f>
        <v>0</v>
      </c>
      <c r="H6" s="344">
        <f>SUM('4 - ОРЛОГЫН БУТЭЦ'!K8:K12)</f>
        <v>0</v>
      </c>
    </row>
    <row r="7" spans="1:9" ht="19.5" customHeight="1" x14ac:dyDescent="0.25">
      <c r="A7" s="2" t="s">
        <v>298</v>
      </c>
      <c r="B7" s="563" t="s">
        <v>61</v>
      </c>
      <c r="C7" s="564"/>
      <c r="D7" s="242" t="s">
        <v>6</v>
      </c>
      <c r="E7" s="344"/>
      <c r="F7" s="344"/>
      <c r="G7" s="344">
        <f>SUM('4 - ОРЛОГЫН БУТЭЦ'!I13:I16)</f>
        <v>0</v>
      </c>
      <c r="H7" s="344">
        <f>SUM('4 - ОРЛОГЫН БУТЭЦ'!K13:K16)</f>
        <v>0</v>
      </c>
    </row>
    <row r="8" spans="1:9" ht="30" customHeight="1" x14ac:dyDescent="0.25">
      <c r="A8" s="336">
        <v>1.2</v>
      </c>
      <c r="B8" s="546" t="s">
        <v>67</v>
      </c>
      <c r="C8" s="547"/>
      <c r="D8" s="361" t="s">
        <v>6</v>
      </c>
      <c r="E8" s="362">
        <f>SUM(E9:E10)</f>
        <v>0</v>
      </c>
      <c r="F8" s="362">
        <f>SUM(F9:F10)</f>
        <v>0</v>
      </c>
      <c r="G8" s="362">
        <f>SUM(G9:G10)</f>
        <v>0</v>
      </c>
      <c r="H8" s="362">
        <f>SUM(H9:H10)</f>
        <v>0</v>
      </c>
    </row>
    <row r="9" spans="1:9" ht="19.5" customHeight="1" x14ac:dyDescent="0.25">
      <c r="A9" s="2" t="s">
        <v>68</v>
      </c>
      <c r="B9" s="565" t="s">
        <v>62</v>
      </c>
      <c r="C9" s="566"/>
      <c r="D9" s="242" t="s">
        <v>6</v>
      </c>
      <c r="E9" s="346"/>
      <c r="F9" s="346"/>
      <c r="G9" s="344">
        <f>SUM('4 - ОРЛОГЫН БУТЭЦ'!I18:I22)</f>
        <v>0</v>
      </c>
      <c r="H9" s="344">
        <f>SUM('4 - ОРЛОГЫН БУТЭЦ'!K18:K22)</f>
        <v>0</v>
      </c>
    </row>
    <row r="10" spans="1:9" ht="19.5" customHeight="1" x14ac:dyDescent="0.25">
      <c r="A10" s="2" t="s">
        <v>304</v>
      </c>
      <c r="B10" s="565" t="s">
        <v>61</v>
      </c>
      <c r="C10" s="566"/>
      <c r="D10" s="242" t="s">
        <v>6</v>
      </c>
      <c r="E10" s="346"/>
      <c r="F10" s="346"/>
      <c r="G10" s="344">
        <f>SUM('4 - ОРЛОГЫН БУТЭЦ'!I23:I25)</f>
        <v>0</v>
      </c>
      <c r="H10" s="344">
        <f>SUM('4 - ОРЛОГЫН БУТЭЦ'!K23:K25)</f>
        <v>0</v>
      </c>
    </row>
    <row r="11" spans="1:9" ht="21" customHeight="1" x14ac:dyDescent="0.25">
      <c r="A11" s="339">
        <v>1.3</v>
      </c>
      <c r="B11" s="550" t="s">
        <v>165</v>
      </c>
      <c r="C11" s="551"/>
      <c r="D11" s="363" t="s">
        <v>6</v>
      </c>
      <c r="E11" s="364">
        <f>SUM(E12:E13)</f>
        <v>0</v>
      </c>
      <c r="F11" s="364">
        <f t="shared" ref="F11:H11" si="0">SUM(F12:F13)</f>
        <v>0</v>
      </c>
      <c r="G11" s="364">
        <f t="shared" si="0"/>
        <v>0</v>
      </c>
      <c r="H11" s="364">
        <f t="shared" si="0"/>
        <v>0</v>
      </c>
    </row>
    <row r="12" spans="1:9" ht="19.5" customHeight="1" x14ac:dyDescent="0.25">
      <c r="A12" s="2" t="s">
        <v>332</v>
      </c>
      <c r="B12" s="559" t="s">
        <v>167</v>
      </c>
      <c r="C12" s="560"/>
      <c r="D12" s="242" t="s">
        <v>6</v>
      </c>
      <c r="E12" s="345"/>
      <c r="F12" s="345"/>
      <c r="G12" s="345">
        <f>'4 - ОРЛОГЫН БУТЭЦ'!I27</f>
        <v>0</v>
      </c>
      <c r="H12" s="345">
        <f>'4 - ОРЛОГЫН БУТЭЦ'!K27</f>
        <v>0</v>
      </c>
    </row>
    <row r="13" spans="1:9" ht="19.5" customHeight="1" x14ac:dyDescent="0.25">
      <c r="A13" s="2" t="s">
        <v>333</v>
      </c>
      <c r="B13" s="559" t="s">
        <v>166</v>
      </c>
      <c r="C13" s="560"/>
      <c r="D13" s="242" t="s">
        <v>6</v>
      </c>
      <c r="E13" s="345"/>
      <c r="F13" s="345"/>
      <c r="G13" s="345">
        <f>'4 - ОРЛОГЫН БУТЭЦ'!I28</f>
        <v>0</v>
      </c>
      <c r="H13" s="345"/>
    </row>
    <row r="14" spans="1:9" ht="21" customHeight="1" x14ac:dyDescent="0.25">
      <c r="A14" s="366">
        <v>1.4</v>
      </c>
      <c r="B14" s="557" t="s">
        <v>70</v>
      </c>
      <c r="C14" s="557"/>
      <c r="D14" s="367" t="s">
        <v>6</v>
      </c>
      <c r="E14" s="365">
        <f>SUM(E15:E17)</f>
        <v>0</v>
      </c>
      <c r="F14" s="365">
        <f t="shared" ref="F14:H14" si="1">SUM(F15:F17)</f>
        <v>0</v>
      </c>
      <c r="G14" s="365">
        <f t="shared" si="1"/>
        <v>0</v>
      </c>
      <c r="H14" s="365">
        <f t="shared" si="1"/>
        <v>0</v>
      </c>
    </row>
    <row r="15" spans="1:9" ht="17.25" customHeight="1" x14ac:dyDescent="0.25">
      <c r="A15" s="2" t="s">
        <v>334</v>
      </c>
      <c r="B15" s="558" t="s">
        <v>8</v>
      </c>
      <c r="C15" s="558"/>
      <c r="D15" s="53" t="s">
        <v>6</v>
      </c>
      <c r="E15" s="346"/>
      <c r="F15" s="346"/>
      <c r="G15" s="346"/>
      <c r="H15" s="346"/>
    </row>
    <row r="16" spans="1:9" ht="17.25" customHeight="1" x14ac:dyDescent="0.25">
      <c r="A16" s="2" t="s">
        <v>335</v>
      </c>
      <c r="B16" s="548" t="s">
        <v>70</v>
      </c>
      <c r="C16" s="549"/>
      <c r="D16" s="242" t="s">
        <v>6</v>
      </c>
      <c r="E16" s="346"/>
      <c r="F16" s="346"/>
      <c r="G16" s="346"/>
      <c r="H16" s="346"/>
    </row>
    <row r="17" spans="1:8" ht="17.25" customHeight="1" x14ac:dyDescent="0.25">
      <c r="A17" s="2" t="s">
        <v>336</v>
      </c>
      <c r="B17" s="548" t="s">
        <v>337</v>
      </c>
      <c r="C17" s="549"/>
      <c r="D17" s="53" t="s">
        <v>6</v>
      </c>
      <c r="E17" s="347"/>
      <c r="F17" s="347"/>
      <c r="G17" s="347"/>
      <c r="H17" s="347"/>
    </row>
    <row r="18" spans="1:8" ht="29.25" customHeight="1" x14ac:dyDescent="0.25">
      <c r="A18" s="430">
        <v>2</v>
      </c>
      <c r="B18" s="555" t="s">
        <v>71</v>
      </c>
      <c r="C18" s="556"/>
      <c r="D18" s="354" t="s">
        <v>6</v>
      </c>
      <c r="E18" s="355">
        <f>SUM(E19:E35)</f>
        <v>0</v>
      </c>
      <c r="F18" s="355">
        <f t="shared" ref="F18:H18" si="2">SUM(F19:F35)</f>
        <v>0</v>
      </c>
      <c r="G18" s="355">
        <f t="shared" si="2"/>
        <v>0</v>
      </c>
      <c r="H18" s="355">
        <f t="shared" si="2"/>
        <v>0</v>
      </c>
    </row>
    <row r="19" spans="1:8" ht="16.5" customHeight="1" x14ac:dyDescent="0.25">
      <c r="A19" s="18">
        <v>2.1</v>
      </c>
      <c r="B19" s="552" t="s">
        <v>341</v>
      </c>
      <c r="C19" s="552"/>
      <c r="D19" s="53" t="s">
        <v>6</v>
      </c>
      <c r="E19" s="344"/>
      <c r="F19" s="344"/>
      <c r="G19" s="344">
        <f>'5 - ЗАРДАЛ'!F5</f>
        <v>0</v>
      </c>
      <c r="H19" s="344">
        <f>'5 - ЗАРДАЛ'!G5</f>
        <v>0</v>
      </c>
    </row>
    <row r="20" spans="1:8" ht="16.5" customHeight="1" x14ac:dyDescent="0.25">
      <c r="A20" s="18">
        <v>2.2000000000000002</v>
      </c>
      <c r="B20" s="552" t="s">
        <v>235</v>
      </c>
      <c r="C20" s="552"/>
      <c r="D20" s="53" t="s">
        <v>6</v>
      </c>
      <c r="E20" s="344"/>
      <c r="F20" s="344"/>
      <c r="G20" s="344">
        <f>'5 - ЗАРДАЛ'!F6+'5 - ЗАРДАЛ'!F7</f>
        <v>0</v>
      </c>
      <c r="H20" s="344">
        <f>'5 - ЗАРДАЛ'!G6+'5 - ЗАРДАЛ'!G7</f>
        <v>0</v>
      </c>
    </row>
    <row r="21" spans="1:8" ht="16.5" customHeight="1" x14ac:dyDescent="0.25">
      <c r="A21" s="18">
        <v>2.2999999999999998</v>
      </c>
      <c r="B21" s="552" t="s">
        <v>87</v>
      </c>
      <c r="C21" s="552"/>
      <c r="D21" s="242" t="s">
        <v>6</v>
      </c>
      <c r="E21" s="344"/>
      <c r="F21" s="344"/>
      <c r="G21" s="344">
        <f>+'5 - ЗАРДАЛ'!F8+'5 - ЗАРДАЛ'!F9+'5 - ЗАРДАЛ'!F10+'5 - ЗАРДАЛ'!F11+'5 - ЗАРДАЛ'!F12</f>
        <v>0</v>
      </c>
      <c r="H21" s="344">
        <f>+'5 - ЗАРДАЛ'!G8+'5 - ЗАРДАЛ'!G9+'5 - ЗАРДАЛ'!G10+'5 - ЗАРДАЛ'!G11+'5 - ЗАРДАЛ'!G12</f>
        <v>0</v>
      </c>
    </row>
    <row r="22" spans="1:8" ht="16.5" customHeight="1" x14ac:dyDescent="0.25">
      <c r="A22" s="18">
        <v>2.4</v>
      </c>
      <c r="B22" s="552" t="s">
        <v>10</v>
      </c>
      <c r="C22" s="552"/>
      <c r="D22" s="242" t="s">
        <v>6</v>
      </c>
      <c r="E22" s="344"/>
      <c r="F22" s="344"/>
      <c r="G22" s="344">
        <f>+'5 - ЗАРДАЛ'!F13</f>
        <v>0</v>
      </c>
      <c r="H22" s="344">
        <f>+'5 - ЗАРДАЛ'!G13</f>
        <v>0</v>
      </c>
    </row>
    <row r="23" spans="1:8" ht="16.5" customHeight="1" x14ac:dyDescent="0.25">
      <c r="A23" s="18">
        <v>2.5</v>
      </c>
      <c r="B23" s="552" t="s">
        <v>411</v>
      </c>
      <c r="C23" s="552"/>
      <c r="D23" s="434" t="s">
        <v>6</v>
      </c>
      <c r="E23" s="344"/>
      <c r="F23" s="344"/>
      <c r="G23" s="344">
        <f>+'5 - ЗАРДАЛ'!F14</f>
        <v>0</v>
      </c>
      <c r="H23" s="344">
        <f>+'5 - ЗАРДАЛ'!G14</f>
        <v>0</v>
      </c>
    </row>
    <row r="24" spans="1:8" ht="16.5" customHeight="1" x14ac:dyDescent="0.25">
      <c r="A24" s="18">
        <v>2.6</v>
      </c>
      <c r="B24" s="552" t="s">
        <v>30</v>
      </c>
      <c r="C24" s="552"/>
      <c r="D24" s="434" t="s">
        <v>6</v>
      </c>
      <c r="E24" s="344"/>
      <c r="F24" s="344"/>
      <c r="G24" s="344">
        <f>+'5 - ЗАРДАЛ'!F15</f>
        <v>0</v>
      </c>
      <c r="H24" s="344">
        <f>+'5 - ЗАРДАЛ'!G15</f>
        <v>0</v>
      </c>
    </row>
    <row r="25" spans="1:8" ht="16.5" customHeight="1" x14ac:dyDescent="0.25">
      <c r="A25" s="18">
        <v>2.7</v>
      </c>
      <c r="B25" s="552" t="s">
        <v>88</v>
      </c>
      <c r="C25" s="552"/>
      <c r="D25" s="434" t="s">
        <v>6</v>
      </c>
      <c r="E25" s="344"/>
      <c r="F25" s="344"/>
      <c r="G25" s="344">
        <f>+'5 - ЗАРДАЛ'!F16</f>
        <v>0</v>
      </c>
      <c r="H25" s="344">
        <f>+'5 - ЗАРДАЛ'!G16</f>
        <v>0</v>
      </c>
    </row>
    <row r="26" spans="1:8" ht="16.5" customHeight="1" x14ac:dyDescent="0.25">
      <c r="A26" s="18">
        <v>2.8</v>
      </c>
      <c r="B26" s="552" t="s">
        <v>255</v>
      </c>
      <c r="C26" s="552"/>
      <c r="D26" s="434" t="s">
        <v>6</v>
      </c>
      <c r="E26" s="344"/>
      <c r="F26" s="344"/>
      <c r="G26" s="344">
        <f>+'5 - ЗАРДАЛ'!F17</f>
        <v>0</v>
      </c>
      <c r="H26" s="344">
        <f>+'5 - ЗАРДАЛ'!G17</f>
        <v>0</v>
      </c>
    </row>
    <row r="27" spans="1:8" ht="16.5" customHeight="1" x14ac:dyDescent="0.25">
      <c r="A27" s="18">
        <v>2.9</v>
      </c>
      <c r="B27" s="433" t="s">
        <v>424</v>
      </c>
      <c r="C27" s="433"/>
      <c r="D27" s="434" t="s">
        <v>6</v>
      </c>
      <c r="E27" s="344"/>
      <c r="F27" s="344"/>
      <c r="G27" s="344">
        <f>+'5 - ЗАРДАЛ'!F18</f>
        <v>0</v>
      </c>
      <c r="H27" s="344">
        <f>+'5 - ЗАРДАЛ'!G18</f>
        <v>0</v>
      </c>
    </row>
    <row r="28" spans="1:8" ht="16.5" customHeight="1" x14ac:dyDescent="0.25">
      <c r="A28" s="440" t="s">
        <v>340</v>
      </c>
      <c r="B28" s="552" t="s">
        <v>183</v>
      </c>
      <c r="C28" s="552"/>
      <c r="D28" s="434" t="s">
        <v>6</v>
      </c>
      <c r="E28" s="344"/>
      <c r="F28" s="344"/>
      <c r="G28" s="344">
        <f>'5 - ЗАРДАЛ'!F19+'5 - ЗАРДАЛ'!F20</f>
        <v>0</v>
      </c>
      <c r="H28" s="344">
        <f>'5 - ЗАРДАЛ'!G19+'5 - ЗАРДАЛ'!G20</f>
        <v>0</v>
      </c>
    </row>
    <row r="29" spans="1:8" ht="16.5" customHeight="1" x14ac:dyDescent="0.25">
      <c r="A29" s="18">
        <v>2.11</v>
      </c>
      <c r="B29" s="552" t="s">
        <v>251</v>
      </c>
      <c r="C29" s="552"/>
      <c r="D29" s="53" t="s">
        <v>6</v>
      </c>
      <c r="E29" s="344"/>
      <c r="F29" s="344"/>
      <c r="G29" s="344">
        <f>+'5 - ЗАРДАЛ'!F21</f>
        <v>0</v>
      </c>
      <c r="H29" s="344">
        <f>+'5 - ЗАРДАЛ'!G21</f>
        <v>0</v>
      </c>
    </row>
    <row r="30" spans="1:8" ht="16.5" customHeight="1" x14ac:dyDescent="0.25">
      <c r="A30" s="18">
        <v>2.12</v>
      </c>
      <c r="B30" s="552" t="s">
        <v>243</v>
      </c>
      <c r="C30" s="552"/>
      <c r="D30" s="153" t="s">
        <v>6</v>
      </c>
      <c r="E30" s="344"/>
      <c r="F30" s="344"/>
      <c r="G30" s="344">
        <f>+'5 - ЗАРДАЛ'!F22+'5 - ЗАРДАЛ'!F23</f>
        <v>0</v>
      </c>
      <c r="H30" s="344">
        <f>+'5 - ЗАРДАЛ'!G22+'5 - ЗАРДАЛ'!G23</f>
        <v>0</v>
      </c>
    </row>
    <row r="31" spans="1:8" ht="16.5" customHeight="1" x14ac:dyDescent="0.25">
      <c r="A31" s="18">
        <v>2.13</v>
      </c>
      <c r="B31" s="552" t="s">
        <v>250</v>
      </c>
      <c r="C31" s="552"/>
      <c r="D31" s="153" t="s">
        <v>6</v>
      </c>
      <c r="E31" s="344"/>
      <c r="F31" s="344"/>
      <c r="G31" s="344">
        <f>+'5 - ЗАРДАЛ'!F24+'5 - ЗАРДАЛ'!F25</f>
        <v>0</v>
      </c>
      <c r="H31" s="344">
        <f>+'5 - ЗАРДАЛ'!G24+'5 - ЗАРДАЛ'!G25</f>
        <v>0</v>
      </c>
    </row>
    <row r="32" spans="1:8" ht="16.5" customHeight="1" x14ac:dyDescent="0.25">
      <c r="A32" s="18">
        <v>2.14</v>
      </c>
      <c r="B32" s="552" t="s">
        <v>34</v>
      </c>
      <c r="C32" s="552"/>
      <c r="D32" s="153" t="s">
        <v>6</v>
      </c>
      <c r="E32" s="344"/>
      <c r="F32" s="344"/>
      <c r="G32" s="344">
        <f>+'5 - ЗАРДАЛ'!F26</f>
        <v>0</v>
      </c>
      <c r="H32" s="344">
        <f>+'5 - ЗАРДАЛ'!G26</f>
        <v>0</v>
      </c>
    </row>
    <row r="33" spans="1:8" ht="16.5" customHeight="1" x14ac:dyDescent="0.25">
      <c r="A33" s="18">
        <v>2.15</v>
      </c>
      <c r="B33" s="552" t="s">
        <v>90</v>
      </c>
      <c r="C33" s="552"/>
      <c r="D33" s="153" t="s">
        <v>6</v>
      </c>
      <c r="E33" s="344"/>
      <c r="F33" s="344"/>
      <c r="G33" s="344">
        <f>+'5 - ЗАРДАЛ'!F28</f>
        <v>0</v>
      </c>
      <c r="H33" s="344">
        <f>+'5 - ЗАРДАЛ'!G28</f>
        <v>0</v>
      </c>
    </row>
    <row r="34" spans="1:8" ht="16.5" customHeight="1" x14ac:dyDescent="0.25">
      <c r="A34" s="18">
        <v>2.16</v>
      </c>
      <c r="B34" s="552" t="s">
        <v>260</v>
      </c>
      <c r="C34" s="552"/>
      <c r="D34" s="153" t="s">
        <v>6</v>
      </c>
      <c r="E34" s="344"/>
      <c r="F34" s="344"/>
      <c r="G34" s="344">
        <f>+'5 - ЗАРДАЛ'!F29</f>
        <v>0</v>
      </c>
      <c r="H34" s="344">
        <f>+'5 - ЗАРДАЛ'!G29</f>
        <v>0</v>
      </c>
    </row>
    <row r="35" spans="1:8" ht="16.5" customHeight="1" x14ac:dyDescent="0.25">
      <c r="A35" s="18">
        <v>2.17</v>
      </c>
      <c r="B35" s="552" t="s">
        <v>465</v>
      </c>
      <c r="C35" s="552"/>
      <c r="D35" s="53" t="s">
        <v>6</v>
      </c>
      <c r="E35" s="344"/>
      <c r="F35" s="344"/>
      <c r="G35" s="344">
        <f>+'5 - ЗАРДАЛ'!F35</f>
        <v>0</v>
      </c>
      <c r="H35" s="344">
        <f>+'5 - ЗАРДАЛ'!G35</f>
        <v>0</v>
      </c>
    </row>
    <row r="36" spans="1:8" ht="27.75" customHeight="1" x14ac:dyDescent="0.25">
      <c r="A36" s="429">
        <v>3</v>
      </c>
      <c r="B36" s="555" t="s">
        <v>73</v>
      </c>
      <c r="C36" s="568"/>
      <c r="D36" s="425" t="s">
        <v>6</v>
      </c>
      <c r="E36" s="355">
        <f>+E4-E18</f>
        <v>0</v>
      </c>
      <c r="F36" s="355">
        <f>+F4-F18</f>
        <v>0</v>
      </c>
      <c r="G36" s="355">
        <f>+G4-G18</f>
        <v>0</v>
      </c>
      <c r="H36" s="355">
        <f>+H4-H18</f>
        <v>0</v>
      </c>
    </row>
    <row r="37" spans="1:8" ht="19.5" customHeight="1" x14ac:dyDescent="0.25">
      <c r="A37" s="310">
        <v>4</v>
      </c>
      <c r="B37" s="569" t="s">
        <v>11</v>
      </c>
      <c r="C37" s="569"/>
      <c r="D37" s="21" t="s">
        <v>6</v>
      </c>
      <c r="E37" s="345">
        <f>+E38+E39</f>
        <v>0</v>
      </c>
      <c r="F37" s="345">
        <f t="shared" ref="F37:H37" si="3">+F38+F39</f>
        <v>0</v>
      </c>
      <c r="G37" s="345">
        <f t="shared" si="3"/>
        <v>0</v>
      </c>
      <c r="H37" s="345">
        <f t="shared" si="3"/>
        <v>0</v>
      </c>
    </row>
    <row r="38" spans="1:8" ht="19.5" customHeight="1" x14ac:dyDescent="0.25">
      <c r="A38" s="26">
        <v>4.0999999999999996</v>
      </c>
      <c r="B38" s="570" t="s">
        <v>12</v>
      </c>
      <c r="C38" s="51" t="s">
        <v>7</v>
      </c>
      <c r="D38" s="53" t="s">
        <v>6</v>
      </c>
      <c r="E38" s="344"/>
      <c r="F38" s="344"/>
      <c r="G38" s="344"/>
      <c r="H38" s="344"/>
    </row>
    <row r="39" spans="1:8" ht="19.5" customHeight="1" x14ac:dyDescent="0.25">
      <c r="A39" s="26">
        <v>4.2</v>
      </c>
      <c r="B39" s="570"/>
      <c r="C39" s="51" t="s">
        <v>13</v>
      </c>
      <c r="D39" s="53" t="s">
        <v>6</v>
      </c>
      <c r="E39" s="344"/>
      <c r="F39" s="344"/>
      <c r="G39" s="344"/>
      <c r="H39" s="344"/>
    </row>
    <row r="40" spans="1:8" ht="19.5" customHeight="1" x14ac:dyDescent="0.25">
      <c r="A40" s="310">
        <v>5</v>
      </c>
      <c r="B40" s="52" t="s">
        <v>14</v>
      </c>
      <c r="C40" s="52"/>
      <c r="D40" s="21" t="s">
        <v>6</v>
      </c>
      <c r="E40" s="345"/>
      <c r="F40" s="345"/>
      <c r="G40" s="345"/>
      <c r="H40" s="345"/>
    </row>
    <row r="41" spans="1:8" ht="20.25" customHeight="1" x14ac:dyDescent="0.25">
      <c r="A41" s="428">
        <v>6</v>
      </c>
      <c r="B41" s="571" t="s">
        <v>15</v>
      </c>
      <c r="C41" s="571"/>
      <c r="D41" s="425" t="s">
        <v>118</v>
      </c>
      <c r="E41" s="427"/>
      <c r="F41" s="427"/>
      <c r="G41" s="427"/>
      <c r="H41" s="427"/>
    </row>
    <row r="42" spans="1:8" ht="19.5" customHeight="1" x14ac:dyDescent="0.25">
      <c r="A42" s="537">
        <v>6.1</v>
      </c>
      <c r="B42" s="572" t="s">
        <v>452</v>
      </c>
      <c r="C42" s="443" t="s">
        <v>446</v>
      </c>
      <c r="D42" s="53" t="s">
        <v>118</v>
      </c>
      <c r="E42" s="344"/>
      <c r="F42" s="344"/>
      <c r="G42" s="344"/>
      <c r="H42" s="344"/>
    </row>
    <row r="43" spans="1:8" ht="19.5" customHeight="1" x14ac:dyDescent="0.25">
      <c r="A43" s="538"/>
      <c r="B43" s="573"/>
      <c r="C43" s="443" t="s">
        <v>445</v>
      </c>
      <c r="D43" s="434" t="s">
        <v>118</v>
      </c>
      <c r="E43" s="344"/>
      <c r="F43" s="344"/>
      <c r="G43" s="344">
        <f>'Тухайн оны -зардал сар'!P42</f>
        <v>0</v>
      </c>
      <c r="H43" s="344">
        <f>'Дараа оны -зардал сар'!P42</f>
        <v>0</v>
      </c>
    </row>
    <row r="44" spans="1:8" ht="19.5" customHeight="1" x14ac:dyDescent="0.25">
      <c r="A44" s="538"/>
      <c r="B44" s="573"/>
      <c r="C44" s="351" t="s">
        <v>448</v>
      </c>
      <c r="D44" s="426" t="s">
        <v>449</v>
      </c>
      <c r="E44" s="442">
        <f>SUM(E42:E43)</f>
        <v>0</v>
      </c>
      <c r="F44" s="442">
        <f t="shared" ref="F44:H44" si="4">SUM(F42:F43)</f>
        <v>0</v>
      </c>
      <c r="G44" s="442">
        <f t="shared" si="4"/>
        <v>0</v>
      </c>
      <c r="H44" s="442">
        <f t="shared" si="4"/>
        <v>0</v>
      </c>
    </row>
    <row r="45" spans="1:8" ht="19.5" customHeight="1" x14ac:dyDescent="0.25">
      <c r="A45" s="538"/>
      <c r="B45" s="573"/>
      <c r="C45" s="443" t="s">
        <v>450</v>
      </c>
      <c r="D45" s="53" t="s">
        <v>118</v>
      </c>
      <c r="E45" s="344"/>
      <c r="F45" s="344"/>
      <c r="G45" s="344">
        <f>'Тухайн оны-орлого сар'!Q6</f>
        <v>0</v>
      </c>
      <c r="H45" s="344">
        <f>'Дараа оны- орлого сар'!Q6</f>
        <v>0</v>
      </c>
    </row>
    <row r="46" spans="1:8" ht="19.5" customHeight="1" x14ac:dyDescent="0.25">
      <c r="A46" s="538"/>
      <c r="B46" s="573"/>
      <c r="C46" s="441" t="s">
        <v>447</v>
      </c>
      <c r="D46" s="434" t="s">
        <v>118</v>
      </c>
      <c r="E46" s="344"/>
      <c r="F46" s="344"/>
      <c r="G46" s="344">
        <f>'Тухайн оны-орлого сар'!Q7</f>
        <v>0</v>
      </c>
      <c r="H46" s="344">
        <f>'Дараа оны- орлого сар'!Q7</f>
        <v>0</v>
      </c>
    </row>
    <row r="47" spans="1:8" ht="19.5" customHeight="1" x14ac:dyDescent="0.25">
      <c r="A47" s="538"/>
      <c r="B47" s="573"/>
      <c r="C47" s="443" t="s">
        <v>338</v>
      </c>
      <c r="D47" s="242" t="s">
        <v>118</v>
      </c>
      <c r="E47" s="344"/>
      <c r="F47" s="344"/>
      <c r="G47" s="344"/>
      <c r="H47" s="344"/>
    </row>
    <row r="48" spans="1:8" ht="28.5" customHeight="1" x14ac:dyDescent="0.25">
      <c r="A48" s="538"/>
      <c r="B48" s="573"/>
      <c r="C48" s="444" t="s">
        <v>451</v>
      </c>
      <c r="D48" s="53" t="s">
        <v>118</v>
      </c>
      <c r="E48" s="344">
        <f>E44-E45-E47</f>
        <v>0</v>
      </c>
      <c r="F48" s="344">
        <f t="shared" ref="F48:H48" si="5">F44-F45-F47</f>
        <v>0</v>
      </c>
      <c r="G48" s="344">
        <f>G44-G45-G47</f>
        <v>0</v>
      </c>
      <c r="H48" s="344">
        <f t="shared" si="5"/>
        <v>0</v>
      </c>
    </row>
    <row r="49" spans="1:8" ht="24" customHeight="1" x14ac:dyDescent="0.25">
      <c r="A49" s="539"/>
      <c r="B49" s="573"/>
      <c r="C49" s="353" t="s">
        <v>339</v>
      </c>
      <c r="D49" s="351" t="s">
        <v>3</v>
      </c>
      <c r="E49" s="352" t="e">
        <f>E48/E44</f>
        <v>#DIV/0!</v>
      </c>
      <c r="F49" s="352" t="e">
        <f t="shared" ref="F49:H49" si="6">F48/F44</f>
        <v>#DIV/0!</v>
      </c>
      <c r="G49" s="352" t="e">
        <f t="shared" si="6"/>
        <v>#DIV/0!</v>
      </c>
      <c r="H49" s="352" t="e">
        <f t="shared" si="6"/>
        <v>#DIV/0!</v>
      </c>
    </row>
    <row r="50" spans="1:8" ht="21" customHeight="1" x14ac:dyDescent="0.25">
      <c r="A50" s="253">
        <v>6.2</v>
      </c>
      <c r="B50" s="574" t="s">
        <v>74</v>
      </c>
      <c r="C50" s="575"/>
      <c r="D50" s="53" t="s">
        <v>118</v>
      </c>
      <c r="E50" s="344"/>
      <c r="F50" s="344"/>
      <c r="G50" s="344">
        <f>'Тухайн оны-орлого сар'!Q16</f>
        <v>0</v>
      </c>
      <c r="H50" s="344">
        <f>'Дараа оны- орлого сар'!Q16</f>
        <v>0</v>
      </c>
    </row>
    <row r="51" spans="1:8" ht="19.5" customHeight="1" x14ac:dyDescent="0.25">
      <c r="A51" s="540">
        <v>7</v>
      </c>
      <c r="B51" s="542" t="s">
        <v>75</v>
      </c>
      <c r="C51" s="51" t="s">
        <v>5</v>
      </c>
      <c r="D51" s="53" t="s">
        <v>16</v>
      </c>
      <c r="E51" s="344"/>
      <c r="F51" s="344"/>
      <c r="G51" s="344" t="e">
        <f>'Тухайн оны -зардал сар'!Q46</f>
        <v>#DIV/0!</v>
      </c>
      <c r="H51" s="344" t="e">
        <f>'Дараа оны -зардал сар'!Q46</f>
        <v>#DIV/0!</v>
      </c>
    </row>
    <row r="52" spans="1:8" ht="19.5" customHeight="1" x14ac:dyDescent="0.25">
      <c r="A52" s="541"/>
      <c r="B52" s="543"/>
      <c r="C52" s="51" t="s">
        <v>17</v>
      </c>
      <c r="D52" s="53" t="s">
        <v>16</v>
      </c>
      <c r="E52" s="344"/>
      <c r="F52" s="344"/>
      <c r="G52" s="344" t="e">
        <f>'Тухайн оны -зардал сар'!Q47</f>
        <v>#DIV/0!</v>
      </c>
      <c r="H52" s="344" t="e">
        <f>'Дараа оны -зардал сар'!Q47</f>
        <v>#DIV/0!</v>
      </c>
    </row>
    <row r="53" spans="1:8" ht="19.5" customHeight="1" x14ac:dyDescent="0.25">
      <c r="A53" s="540">
        <v>8</v>
      </c>
      <c r="B53" s="542" t="s">
        <v>27</v>
      </c>
      <c r="C53" s="51" t="s">
        <v>5</v>
      </c>
      <c r="D53" s="53" t="s">
        <v>16</v>
      </c>
      <c r="E53" s="344"/>
      <c r="F53" s="344"/>
      <c r="G53" s="344" t="e">
        <f>'Тухайн оны-орлого сар'!R57</f>
        <v>#DIV/0!</v>
      </c>
      <c r="H53" s="344" t="e">
        <f>+'Дараа оны- орлого сар'!R57</f>
        <v>#DIV/0!</v>
      </c>
    </row>
    <row r="54" spans="1:8" ht="19.5" customHeight="1" x14ac:dyDescent="0.25">
      <c r="A54" s="541"/>
      <c r="B54" s="543"/>
      <c r="C54" s="51" t="s">
        <v>17</v>
      </c>
      <c r="D54" s="53" t="s">
        <v>16</v>
      </c>
      <c r="E54" s="344"/>
      <c r="F54" s="344"/>
      <c r="G54" s="344" t="e">
        <f>'Тухайн оны-орлого сар'!R67</f>
        <v>#DIV/0!</v>
      </c>
      <c r="H54" s="344" t="e">
        <f>+'Дараа оны- орлого сар'!R67</f>
        <v>#DIV/0!</v>
      </c>
    </row>
    <row r="55" spans="1:8" ht="19.5" customHeight="1" x14ac:dyDescent="0.25">
      <c r="A55" s="310">
        <v>9</v>
      </c>
      <c r="B55" s="534" t="s">
        <v>76</v>
      </c>
      <c r="C55" s="534"/>
      <c r="D55" s="349" t="s">
        <v>22</v>
      </c>
      <c r="E55" s="350">
        <f>SUM(E56:E61)</f>
        <v>0</v>
      </c>
      <c r="F55" s="350">
        <f t="shared" ref="F55:H55" si="7">SUM(F56:F61)</f>
        <v>0</v>
      </c>
      <c r="G55" s="350">
        <f t="shared" si="7"/>
        <v>0</v>
      </c>
      <c r="H55" s="350">
        <f t="shared" si="7"/>
        <v>0</v>
      </c>
    </row>
    <row r="56" spans="1:8" ht="19.5" customHeight="1" x14ac:dyDescent="0.25">
      <c r="A56" s="27">
        <v>9.1</v>
      </c>
      <c r="B56" s="535" t="s">
        <v>62</v>
      </c>
      <c r="C56" s="28" t="s">
        <v>63</v>
      </c>
      <c r="D56" s="53" t="s">
        <v>22</v>
      </c>
      <c r="E56" s="348"/>
      <c r="F56" s="348"/>
      <c r="G56" s="348">
        <f>'8 - ХЭРЭГЛЭГЧ-СУУРЬ ҮНЭ'!E6+'8 - ХЭРЭГЛЭГЧ-СУУРЬ ҮНЭ'!E7</f>
        <v>0</v>
      </c>
      <c r="H56" s="348">
        <f>'8 - ХЭРЭГЛЭГЧ-СУУРЬ ҮНЭ'!G6+'8 - ХЭРЭГЛЭГЧ-СУУРЬ ҮНЭ'!G7</f>
        <v>0</v>
      </c>
    </row>
    <row r="57" spans="1:8" ht="19.5" customHeight="1" x14ac:dyDescent="0.25">
      <c r="A57" s="27">
        <v>9.1999999999999993</v>
      </c>
      <c r="B57" s="535"/>
      <c r="C57" s="28" t="s">
        <v>64</v>
      </c>
      <c r="D57" s="252" t="s">
        <v>22</v>
      </c>
      <c r="E57" s="348"/>
      <c r="F57" s="348"/>
      <c r="G57" s="348">
        <f>'8 - ХЭРЭГЛЭГЧ-СУУРЬ ҮНЭ'!E8</f>
        <v>0</v>
      </c>
      <c r="H57" s="348">
        <f>+'8 - ХЭРЭГЛЭГЧ-СУУРЬ ҮНЭ'!G8</f>
        <v>0</v>
      </c>
    </row>
    <row r="58" spans="1:8" ht="19.5" customHeight="1" x14ac:dyDescent="0.25">
      <c r="A58" s="27">
        <v>9.3000000000000007</v>
      </c>
      <c r="B58" s="535"/>
      <c r="C58" s="28" t="s">
        <v>391</v>
      </c>
      <c r="D58" s="53" t="s">
        <v>22</v>
      </c>
      <c r="E58" s="348"/>
      <c r="F58" s="348"/>
      <c r="G58" s="348">
        <f>'8 - ХЭРЭГЛЭГЧ-СУУРЬ ҮНЭ'!E9</f>
        <v>0</v>
      </c>
      <c r="H58" s="348">
        <f>+'8 - ХЭРЭГЛЭГЧ-СУУРЬ ҮНЭ'!G9</f>
        <v>0</v>
      </c>
    </row>
    <row r="59" spans="1:8" ht="19.5" customHeight="1" x14ac:dyDescent="0.25">
      <c r="A59" s="27">
        <v>9.4</v>
      </c>
      <c r="B59" s="536" t="s">
        <v>61</v>
      </c>
      <c r="C59" s="28" t="s">
        <v>63</v>
      </c>
      <c r="D59" s="53" t="s">
        <v>114</v>
      </c>
      <c r="E59" s="348"/>
      <c r="F59" s="348"/>
      <c r="G59" s="348">
        <f>'8 - ХЭРЭГЛЭГЧ-СУУРЬ ҮНЭ'!E11</f>
        <v>0</v>
      </c>
      <c r="H59" s="348">
        <f>+'8 - ХЭРЭГЛЭГЧ-СУУРЬ ҮНЭ'!G10</f>
        <v>0</v>
      </c>
    </row>
    <row r="60" spans="1:8" ht="19.5" customHeight="1" x14ac:dyDescent="0.25">
      <c r="A60" s="27">
        <v>9.5</v>
      </c>
      <c r="B60" s="536"/>
      <c r="C60" s="28" t="s">
        <v>64</v>
      </c>
      <c r="D60" s="252" t="s">
        <v>114</v>
      </c>
      <c r="E60" s="348"/>
      <c r="F60" s="348"/>
      <c r="G60" s="348">
        <f>'8 - ХЭРЭГЛЭГЧ-СУУРЬ ҮНЭ'!E12</f>
        <v>0</v>
      </c>
      <c r="H60" s="348">
        <f>+'8 - ХЭРЭГЛЭГЧ-СУУРЬ ҮНЭ'!G12</f>
        <v>0</v>
      </c>
    </row>
    <row r="61" spans="1:8" ht="19.5" customHeight="1" x14ac:dyDescent="0.25">
      <c r="A61" s="27">
        <v>9.6</v>
      </c>
      <c r="B61" s="536"/>
      <c r="C61" s="28" t="s">
        <v>392</v>
      </c>
      <c r="D61" s="53" t="s">
        <v>114</v>
      </c>
      <c r="E61" s="348"/>
      <c r="F61" s="348"/>
      <c r="G61" s="348">
        <f>'8 - ХЭРЭГЛЭГЧ-СУУРЬ ҮНЭ'!E13</f>
        <v>0</v>
      </c>
      <c r="H61" s="348">
        <f>+'8 - ХЭРЭГЛЭГЧ-СУУРЬ ҮНЭ'!G13</f>
        <v>0</v>
      </c>
    </row>
    <row r="62" spans="1:8" ht="23.25" customHeight="1" x14ac:dyDescent="0.25">
      <c r="A62" s="310">
        <v>10</v>
      </c>
      <c r="B62" s="567" t="s">
        <v>389</v>
      </c>
      <c r="C62" s="567"/>
      <c r="D62" s="426" t="s">
        <v>3</v>
      </c>
      <c r="E62" s="481" t="e">
        <f>(E56+E59)/(E56+E57+E59+E60)</f>
        <v>#DIV/0!</v>
      </c>
      <c r="F62" s="481" t="e">
        <f t="shared" ref="F62:H62" si="8">(F56+F59)/(F56+F57+F59+F60)</f>
        <v>#DIV/0!</v>
      </c>
      <c r="G62" s="481" t="e">
        <f>(G56+G59)/(G56+G57+G59+G60)</f>
        <v>#DIV/0!</v>
      </c>
      <c r="H62" s="481" t="e">
        <f t="shared" si="8"/>
        <v>#DIV/0!</v>
      </c>
    </row>
    <row r="63" spans="1:8" ht="13.5" customHeight="1" x14ac:dyDescent="0.25">
      <c r="C63" s="24" t="s">
        <v>18</v>
      </c>
    </row>
    <row r="64" spans="1:8" s="157" customFormat="1" ht="19.5" customHeight="1" x14ac:dyDescent="0.2">
      <c r="C64" s="31" t="s">
        <v>19</v>
      </c>
      <c r="E64" s="158"/>
      <c r="F64" s="158"/>
      <c r="G64" s="158"/>
      <c r="H64" s="158"/>
    </row>
    <row r="65" spans="3:8" s="157" customFormat="1" ht="19.5" customHeight="1" x14ac:dyDescent="0.2">
      <c r="C65" s="31" t="s">
        <v>20</v>
      </c>
      <c r="E65" s="158"/>
      <c r="F65" s="158"/>
      <c r="G65" s="158"/>
      <c r="H65" s="158"/>
    </row>
    <row r="66" spans="3:8" s="157" customFormat="1" ht="19.5" customHeight="1" x14ac:dyDescent="0.2">
      <c r="C66" s="31" t="s">
        <v>21</v>
      </c>
    </row>
  </sheetData>
  <mergeCells count="48">
    <mergeCell ref="B7:C7"/>
    <mergeCell ref="B9:C9"/>
    <mergeCell ref="B10:C10"/>
    <mergeCell ref="B62:C62"/>
    <mergeCell ref="B26:C26"/>
    <mergeCell ref="B28:C28"/>
    <mergeCell ref="B33:C33"/>
    <mergeCell ref="B35:C35"/>
    <mergeCell ref="B36:C36"/>
    <mergeCell ref="B37:C37"/>
    <mergeCell ref="B38:B39"/>
    <mergeCell ref="B41:C41"/>
    <mergeCell ref="B42:B49"/>
    <mergeCell ref="B50:C50"/>
    <mergeCell ref="B34:C34"/>
    <mergeCell ref="B23:C23"/>
    <mergeCell ref="B4:C4"/>
    <mergeCell ref="B19:C19"/>
    <mergeCell ref="B20:C20"/>
    <mergeCell ref="B29:C29"/>
    <mergeCell ref="B32:C32"/>
    <mergeCell ref="B18:C18"/>
    <mergeCell ref="B14:C14"/>
    <mergeCell ref="B15:C15"/>
    <mergeCell ref="B30:C30"/>
    <mergeCell ref="B31:C31"/>
    <mergeCell ref="B12:C12"/>
    <mergeCell ref="B13:C13"/>
    <mergeCell ref="B22:C22"/>
    <mergeCell ref="B24:C24"/>
    <mergeCell ref="B25:C25"/>
    <mergeCell ref="B6:C6"/>
    <mergeCell ref="B3:C3"/>
    <mergeCell ref="A2:H2"/>
    <mergeCell ref="B55:C55"/>
    <mergeCell ref="B56:B58"/>
    <mergeCell ref="B59:B61"/>
    <mergeCell ref="A42:A49"/>
    <mergeCell ref="A51:A52"/>
    <mergeCell ref="B51:B52"/>
    <mergeCell ref="B5:C5"/>
    <mergeCell ref="B8:C8"/>
    <mergeCell ref="B16:C16"/>
    <mergeCell ref="A53:A54"/>
    <mergeCell ref="B53:B54"/>
    <mergeCell ref="B11:C11"/>
    <mergeCell ref="B17:C17"/>
    <mergeCell ref="B21:C21"/>
  </mergeCells>
  <printOptions horizontalCentered="1"/>
  <pageMargins left="0.70866141732283472" right="0.19685039370078741" top="0.35433070866141736" bottom="0.23622047244094491" header="0.31496062992125984" footer="0.31496062992125984"/>
  <pageSetup paperSize="9" scale="60" orientation="portrait" r:id="rId1"/>
  <rowBreaks count="1" manualBreakCount="1">
    <brk id="6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C0000"/>
  </sheetPr>
  <dimension ref="A2:M34"/>
  <sheetViews>
    <sheetView topLeftCell="A2" zoomScale="90" zoomScaleNormal="90" workbookViewId="0">
      <pane xSplit="3" ySplit="6" topLeftCell="D8" activePane="bottomRight" state="frozen"/>
      <selection activeCell="A2" sqref="A2"/>
      <selection pane="topRight" activeCell="D2" sqref="D2"/>
      <selection pane="bottomLeft" activeCell="A8" sqref="A8"/>
      <selection pane="bottomRight" activeCell="A10" sqref="A10:XFD10"/>
    </sheetView>
  </sheetViews>
  <sheetFormatPr defaultRowHeight="12.75" x14ac:dyDescent="0.25"/>
  <cols>
    <col min="1" max="1" width="8.28515625" style="23" customWidth="1"/>
    <col min="2" max="2" width="11.85546875" style="23" customWidth="1"/>
    <col min="3" max="3" width="36.140625" style="23" customWidth="1"/>
    <col min="4" max="4" width="12.85546875" style="23" customWidth="1"/>
    <col min="5" max="5" width="14.7109375" style="23" customWidth="1"/>
    <col min="6" max="6" width="12.85546875" style="25" customWidth="1"/>
    <col min="7" max="7" width="14.85546875" style="25" customWidth="1"/>
    <col min="8" max="8" width="12.85546875" style="25" customWidth="1"/>
    <col min="9" max="9" width="14.85546875" style="25" customWidth="1"/>
    <col min="10" max="10" width="12.85546875" style="25" customWidth="1"/>
    <col min="11" max="11" width="15.140625" style="25" customWidth="1"/>
    <col min="12" max="13" width="12.85546875" style="25" customWidth="1"/>
    <col min="14" max="16384" width="9.140625" style="23"/>
  </cols>
  <sheetData>
    <row r="2" spans="1:13" ht="21" customHeight="1" x14ac:dyDescent="0.25">
      <c r="A2" s="19"/>
      <c r="B2" s="19"/>
      <c r="C2" s="19"/>
      <c r="D2" s="19"/>
      <c r="E2" s="19"/>
      <c r="F2" s="20"/>
      <c r="G2" s="20"/>
      <c r="H2" s="20"/>
      <c r="I2" s="20"/>
      <c r="J2" s="20"/>
      <c r="M2" s="324" t="s">
        <v>136</v>
      </c>
    </row>
    <row r="3" spans="1:13" ht="27" customHeight="1" x14ac:dyDescent="0.25">
      <c r="A3" s="579" t="s">
        <v>366</v>
      </c>
      <c r="B3" s="579"/>
      <c r="C3" s="579"/>
      <c r="D3" s="579"/>
      <c r="E3" s="579"/>
      <c r="F3" s="579"/>
      <c r="G3" s="579"/>
      <c r="H3" s="579"/>
      <c r="I3" s="579"/>
      <c r="J3" s="579"/>
      <c r="K3" s="579"/>
      <c r="L3" s="579"/>
      <c r="M3" s="579"/>
    </row>
    <row r="4" spans="1:13" ht="34.5" customHeight="1" x14ac:dyDescent="0.25">
      <c r="A4" s="578" t="s">
        <v>24</v>
      </c>
      <c r="B4" s="578"/>
      <c r="C4" s="578"/>
      <c r="D4" s="581" t="s">
        <v>468</v>
      </c>
      <c r="E4" s="581"/>
      <c r="F4" s="581" t="s">
        <v>468</v>
      </c>
      <c r="G4" s="581"/>
      <c r="H4" s="576" t="s">
        <v>491</v>
      </c>
      <c r="I4" s="576"/>
      <c r="J4" s="577" t="s">
        <v>469</v>
      </c>
      <c r="K4" s="577"/>
      <c r="L4" s="580" t="s">
        <v>139</v>
      </c>
      <c r="M4" s="580"/>
    </row>
    <row r="5" spans="1:13" ht="38.25" customHeight="1" x14ac:dyDescent="0.25">
      <c r="A5" s="578"/>
      <c r="B5" s="578"/>
      <c r="C5" s="578"/>
      <c r="D5" s="54" t="s">
        <v>77</v>
      </c>
      <c r="E5" s="54" t="s">
        <v>78</v>
      </c>
      <c r="F5" s="54" t="s">
        <v>77</v>
      </c>
      <c r="G5" s="54" t="s">
        <v>78</v>
      </c>
      <c r="H5" s="54" t="s">
        <v>77</v>
      </c>
      <c r="I5" s="54" t="s">
        <v>78</v>
      </c>
      <c r="J5" s="54" t="s">
        <v>80</v>
      </c>
      <c r="K5" s="54" t="s">
        <v>78</v>
      </c>
      <c r="L5" s="54" t="s">
        <v>77</v>
      </c>
      <c r="M5" s="54" t="s">
        <v>78</v>
      </c>
    </row>
    <row r="6" spans="1:13" ht="39" customHeight="1" x14ac:dyDescent="0.25">
      <c r="A6" s="187">
        <v>1</v>
      </c>
      <c r="B6" s="582" t="s">
        <v>72</v>
      </c>
      <c r="C6" s="582"/>
      <c r="D6" s="373">
        <f>+D7</f>
        <v>0</v>
      </c>
      <c r="E6" s="373">
        <f>+E7+E17+E26</f>
        <v>0</v>
      </c>
      <c r="F6" s="373">
        <f>+F7</f>
        <v>0</v>
      </c>
      <c r="G6" s="373">
        <f>+G7+G17+G26</f>
        <v>0</v>
      </c>
      <c r="H6" s="373">
        <f>+H7</f>
        <v>0</v>
      </c>
      <c r="I6" s="458">
        <f>+I7+I17+I26</f>
        <v>0</v>
      </c>
      <c r="J6" s="373">
        <f>+J7</f>
        <v>0</v>
      </c>
      <c r="K6" s="458">
        <f>+K7+K17+K26</f>
        <v>0</v>
      </c>
      <c r="L6" s="374">
        <f>J6-H6</f>
        <v>0</v>
      </c>
      <c r="M6" s="374">
        <f>+K6-I6</f>
        <v>0</v>
      </c>
    </row>
    <row r="7" spans="1:13" ht="27" customHeight="1" x14ac:dyDescent="0.25">
      <c r="A7" s="333">
        <v>1.1000000000000001</v>
      </c>
      <c r="B7" s="544" t="s">
        <v>60</v>
      </c>
      <c r="C7" s="545"/>
      <c r="D7" s="334">
        <f t="shared" ref="D7:E7" si="0">SUM(D8:D16)</f>
        <v>0</v>
      </c>
      <c r="E7" s="334">
        <f t="shared" si="0"/>
        <v>0</v>
      </c>
      <c r="F7" s="334">
        <f t="shared" ref="F7:G7" si="1">SUM(F8:F16)</f>
        <v>0</v>
      </c>
      <c r="G7" s="334">
        <f t="shared" si="1"/>
        <v>0</v>
      </c>
      <c r="H7" s="334">
        <f t="shared" ref="H7:K7" si="2">SUM(H8:H16)</f>
        <v>0</v>
      </c>
      <c r="I7" s="334">
        <f t="shared" si="2"/>
        <v>0</v>
      </c>
      <c r="J7" s="334">
        <f t="shared" si="2"/>
        <v>0</v>
      </c>
      <c r="K7" s="334">
        <f t="shared" si="2"/>
        <v>0</v>
      </c>
      <c r="L7" s="335">
        <f t="shared" ref="L7:L20" si="3">J7-H7</f>
        <v>0</v>
      </c>
      <c r="M7" s="335">
        <f t="shared" ref="M7:M31" si="4">+K7-I7</f>
        <v>0</v>
      </c>
    </row>
    <row r="8" spans="1:13" ht="21" customHeight="1" x14ac:dyDescent="0.25">
      <c r="A8" s="2" t="s">
        <v>65</v>
      </c>
      <c r="B8" s="535" t="s">
        <v>62</v>
      </c>
      <c r="C8" s="438" t="s">
        <v>440</v>
      </c>
      <c r="D8" s="30"/>
      <c r="E8" s="30"/>
      <c r="F8" s="30"/>
      <c r="G8" s="30"/>
      <c r="H8" s="30">
        <f>'Тухайн оны-орлого сар'!Q7</f>
        <v>0</v>
      </c>
      <c r="I8" s="30">
        <f>'Тухайн оны-орлого сар'!Q58</f>
        <v>0</v>
      </c>
      <c r="J8" s="30">
        <f>'Дараа оны- орлого сар'!Q7</f>
        <v>0</v>
      </c>
      <c r="K8" s="30">
        <f>'Дараа оны- орлого сар'!Q58</f>
        <v>0</v>
      </c>
      <c r="L8" s="188">
        <f>J8-H8</f>
        <v>0</v>
      </c>
      <c r="M8" s="188">
        <f t="shared" si="4"/>
        <v>0</v>
      </c>
    </row>
    <row r="9" spans="1:13" ht="21" customHeight="1" x14ac:dyDescent="0.25">
      <c r="A9" s="2" t="s">
        <v>66</v>
      </c>
      <c r="B9" s="535"/>
      <c r="C9" s="28" t="s">
        <v>293</v>
      </c>
      <c r="D9" s="30"/>
      <c r="E9" s="30"/>
      <c r="F9" s="30"/>
      <c r="G9" s="30"/>
      <c r="H9" s="30">
        <f>'Тухайн оны-орлого сар'!Q8</f>
        <v>0</v>
      </c>
      <c r="I9" s="30">
        <f>'Тухайн оны-орлого сар'!Q59</f>
        <v>0</v>
      </c>
      <c r="J9" s="30">
        <f>'Дараа оны- орлого сар'!Q8</f>
        <v>0</v>
      </c>
      <c r="K9" s="30">
        <f>'Дараа оны- орлого сар'!Q59</f>
        <v>0</v>
      </c>
      <c r="L9" s="188">
        <f>J9-H9</f>
        <v>0</v>
      </c>
      <c r="M9" s="188">
        <f t="shared" si="4"/>
        <v>0</v>
      </c>
    </row>
    <row r="10" spans="1:13" ht="24" customHeight="1" x14ac:dyDescent="0.25">
      <c r="A10" s="298" t="s">
        <v>296</v>
      </c>
      <c r="B10" s="535"/>
      <c r="C10" s="28" t="s">
        <v>181</v>
      </c>
      <c r="D10" s="30"/>
      <c r="E10" s="30"/>
      <c r="F10" s="30"/>
      <c r="G10" s="30"/>
      <c r="H10" s="30">
        <f>'Тухайн оны-орлого сар'!Q9</f>
        <v>0</v>
      </c>
      <c r="I10" s="30">
        <f>'Тухайн оны-орлого сар'!Q60</f>
        <v>0</v>
      </c>
      <c r="J10" s="30">
        <f>'Дараа оны- орлого сар'!Q9</f>
        <v>0</v>
      </c>
      <c r="K10" s="30">
        <f>'Дараа оны- орлого сар'!Q60</f>
        <v>0</v>
      </c>
      <c r="L10" s="188">
        <f t="shared" ref="L10:L16" si="5">J10-H10</f>
        <v>0</v>
      </c>
      <c r="M10" s="188">
        <f t="shared" ref="M10:M16" si="6">+K10-I10</f>
        <v>0</v>
      </c>
    </row>
    <row r="11" spans="1:13" ht="24" customHeight="1" x14ac:dyDescent="0.25">
      <c r="A11" s="298" t="s">
        <v>297</v>
      </c>
      <c r="B11" s="535"/>
      <c r="C11" s="28" t="s">
        <v>182</v>
      </c>
      <c r="D11" s="30"/>
      <c r="E11" s="30"/>
      <c r="F11" s="30"/>
      <c r="G11" s="30"/>
      <c r="H11" s="30">
        <f>'Тухайн оны-орлого сар'!Q10</f>
        <v>0</v>
      </c>
      <c r="I11" s="30">
        <f>'Тухайн оны-орлого сар'!Q61</f>
        <v>0</v>
      </c>
      <c r="J11" s="30">
        <f>'Дараа оны- орлого сар'!Q10</f>
        <v>0</v>
      </c>
      <c r="K11" s="30">
        <f>'Дараа оны- орлого сар'!Q61</f>
        <v>0</v>
      </c>
      <c r="L11" s="188">
        <f t="shared" si="5"/>
        <v>0</v>
      </c>
      <c r="M11" s="188">
        <f t="shared" si="6"/>
        <v>0</v>
      </c>
    </row>
    <row r="12" spans="1:13" ht="21" customHeight="1" x14ac:dyDescent="0.25">
      <c r="A12" s="2" t="s">
        <v>298</v>
      </c>
      <c r="B12" s="535"/>
      <c r="C12" s="297" t="s">
        <v>294</v>
      </c>
      <c r="D12" s="30"/>
      <c r="E12" s="30"/>
      <c r="F12" s="30"/>
      <c r="G12" s="30"/>
      <c r="H12" s="30">
        <f>'Тухайн оны-орлого сар'!Q11</f>
        <v>0</v>
      </c>
      <c r="I12" s="30">
        <f>'Тухайн оны-орлого сар'!Q62</f>
        <v>0</v>
      </c>
      <c r="J12" s="30">
        <f>'Дараа оны- орлого сар'!Q11</f>
        <v>0</v>
      </c>
      <c r="K12" s="30">
        <f>'Дараа оны- орлого сар'!Q62</f>
        <v>0</v>
      </c>
      <c r="L12" s="188">
        <f t="shared" si="5"/>
        <v>0</v>
      </c>
      <c r="M12" s="188">
        <f t="shared" si="6"/>
        <v>0</v>
      </c>
    </row>
    <row r="13" spans="1:13" ht="21" customHeight="1" x14ac:dyDescent="0.25">
      <c r="A13" s="2" t="s">
        <v>299</v>
      </c>
      <c r="B13" s="536" t="s">
        <v>61</v>
      </c>
      <c r="C13" s="28" t="s">
        <v>63</v>
      </c>
      <c r="D13" s="30"/>
      <c r="E13" s="30"/>
      <c r="F13" s="30"/>
      <c r="G13" s="30"/>
      <c r="H13" s="30">
        <f>'Тухайн оны-орлого сар'!Q12</f>
        <v>0</v>
      </c>
      <c r="I13" s="30">
        <f>'Тухайн оны-орлого сар'!Q63</f>
        <v>0</v>
      </c>
      <c r="J13" s="30">
        <f>'Дараа оны- орлого сар'!Q12</f>
        <v>0</v>
      </c>
      <c r="K13" s="30">
        <f>'Дараа оны- орлого сар'!Q63</f>
        <v>0</v>
      </c>
      <c r="L13" s="188">
        <f t="shared" si="5"/>
        <v>0</v>
      </c>
      <c r="M13" s="188">
        <f t="shared" si="6"/>
        <v>0</v>
      </c>
    </row>
    <row r="14" spans="1:13" ht="21" customHeight="1" x14ac:dyDescent="0.25">
      <c r="A14" s="2" t="s">
        <v>300</v>
      </c>
      <c r="B14" s="536"/>
      <c r="C14" s="28" t="s">
        <v>64</v>
      </c>
      <c r="D14" s="30"/>
      <c r="E14" s="30"/>
      <c r="F14" s="30"/>
      <c r="G14" s="30"/>
      <c r="H14" s="30">
        <f>'Тухайн оны-орлого сар'!Q13</f>
        <v>0</v>
      </c>
      <c r="I14" s="30">
        <f>'Тухайн оны-орлого сар'!Q64</f>
        <v>0</v>
      </c>
      <c r="J14" s="30">
        <f>'Дараа оны- орлого сар'!Q13</f>
        <v>0</v>
      </c>
      <c r="K14" s="30">
        <f>'Дараа оны- орлого сар'!Q64</f>
        <v>0</v>
      </c>
      <c r="L14" s="188">
        <f t="shared" si="5"/>
        <v>0</v>
      </c>
      <c r="M14" s="188">
        <f t="shared" si="6"/>
        <v>0</v>
      </c>
    </row>
    <row r="15" spans="1:13" ht="21" customHeight="1" x14ac:dyDescent="0.25">
      <c r="A15" s="2" t="s">
        <v>301</v>
      </c>
      <c r="B15" s="536"/>
      <c r="C15" s="28" t="s">
        <v>295</v>
      </c>
      <c r="D15" s="30"/>
      <c r="E15" s="30"/>
      <c r="F15" s="30"/>
      <c r="G15" s="30"/>
      <c r="H15" s="30">
        <f>'Тухайн оны-орлого сар'!Q14</f>
        <v>0</v>
      </c>
      <c r="I15" s="30">
        <f>'Тухайн оны-орлого сар'!Q65</f>
        <v>0</v>
      </c>
      <c r="J15" s="30">
        <f>'Дараа оны- орлого сар'!Q14</f>
        <v>0</v>
      </c>
      <c r="K15" s="30">
        <f>'Дараа оны- орлого сар'!Q65</f>
        <v>0</v>
      </c>
      <c r="L15" s="188">
        <f t="shared" si="5"/>
        <v>0</v>
      </c>
      <c r="M15" s="188">
        <f t="shared" si="6"/>
        <v>0</v>
      </c>
    </row>
    <row r="16" spans="1:13" ht="21" customHeight="1" x14ac:dyDescent="0.25">
      <c r="A16" s="2" t="s">
        <v>441</v>
      </c>
      <c r="B16" s="536"/>
      <c r="C16" s="297" t="s">
        <v>294</v>
      </c>
      <c r="D16" s="30"/>
      <c r="E16" s="30"/>
      <c r="F16" s="30"/>
      <c r="G16" s="30"/>
      <c r="H16" s="30">
        <f>'Тухайн оны-орлого сар'!Q15</f>
        <v>0</v>
      </c>
      <c r="I16" s="30">
        <f>'Тухайн оны-орлого сар'!Q66</f>
        <v>0</v>
      </c>
      <c r="J16" s="30">
        <f>'Дараа оны- орлого сар'!Q15</f>
        <v>0</v>
      </c>
      <c r="K16" s="30">
        <f>'Дараа оны- орлого сар'!Q66</f>
        <v>0</v>
      </c>
      <c r="L16" s="188">
        <f t="shared" si="5"/>
        <v>0</v>
      </c>
      <c r="M16" s="188">
        <f t="shared" si="6"/>
        <v>0</v>
      </c>
    </row>
    <row r="17" spans="1:13" ht="30" customHeight="1" x14ac:dyDescent="0.25">
      <c r="A17" s="336">
        <v>1.2</v>
      </c>
      <c r="B17" s="546" t="s">
        <v>67</v>
      </c>
      <c r="C17" s="547"/>
      <c r="D17" s="337">
        <f>SUM(D18:D25)</f>
        <v>0</v>
      </c>
      <c r="E17" s="337">
        <f t="shared" ref="E17" si="7">SUM(E18:E25)</f>
        <v>0</v>
      </c>
      <c r="F17" s="337">
        <f>SUM(F18:F25)</f>
        <v>0</v>
      </c>
      <c r="G17" s="337">
        <f t="shared" ref="G17" si="8">SUM(G18:G25)</f>
        <v>0</v>
      </c>
      <c r="H17" s="337">
        <f>SUM(H18:H25)</f>
        <v>0</v>
      </c>
      <c r="I17" s="337">
        <f t="shared" ref="I17:K17" si="9">SUM(I18:I25)</f>
        <v>0</v>
      </c>
      <c r="J17" s="337">
        <f t="shared" si="9"/>
        <v>0</v>
      </c>
      <c r="K17" s="337">
        <f t="shared" si="9"/>
        <v>0</v>
      </c>
      <c r="L17" s="338">
        <f t="shared" si="3"/>
        <v>0</v>
      </c>
      <c r="M17" s="338">
        <f t="shared" si="4"/>
        <v>0</v>
      </c>
    </row>
    <row r="18" spans="1:13" ht="21" customHeight="1" x14ac:dyDescent="0.25">
      <c r="A18" s="2" t="s">
        <v>68</v>
      </c>
      <c r="B18" s="536" t="s">
        <v>62</v>
      </c>
      <c r="C18" s="438" t="s">
        <v>440</v>
      </c>
      <c r="D18" s="30"/>
      <c r="E18" s="30"/>
      <c r="F18" s="30"/>
      <c r="G18" s="30"/>
      <c r="H18" s="30">
        <f>'Тухайн оны-орлого сар'!Q17</f>
        <v>0</v>
      </c>
      <c r="I18" s="30">
        <f>'Тухайн оны-орлого сар'!Q68</f>
        <v>0</v>
      </c>
      <c r="J18" s="30">
        <f>'Дараа оны- орлого сар'!Q17</f>
        <v>0</v>
      </c>
      <c r="K18" s="30">
        <f>'Дараа оны- орлого сар'!Q68</f>
        <v>0</v>
      </c>
      <c r="L18" s="188">
        <f t="shared" si="3"/>
        <v>0</v>
      </c>
      <c r="M18" s="188">
        <f t="shared" si="4"/>
        <v>0</v>
      </c>
    </row>
    <row r="19" spans="1:13" ht="21" customHeight="1" x14ac:dyDescent="0.25">
      <c r="A19" s="2" t="s">
        <v>69</v>
      </c>
      <c r="B19" s="536"/>
      <c r="C19" s="28" t="s">
        <v>293</v>
      </c>
      <c r="D19" s="30"/>
      <c r="E19" s="30"/>
      <c r="F19" s="30"/>
      <c r="G19" s="30"/>
      <c r="H19" s="30">
        <f>'Тухайн оны-орлого сар'!Q18</f>
        <v>0</v>
      </c>
      <c r="I19" s="30">
        <f>'Тухайн оны-орлого сар'!Q69</f>
        <v>0</v>
      </c>
      <c r="J19" s="30">
        <f>'Дараа оны- орлого сар'!Q18</f>
        <v>0</v>
      </c>
      <c r="K19" s="30">
        <f>'Дараа оны- орлого сар'!Q69</f>
        <v>0</v>
      </c>
      <c r="L19" s="188">
        <f t="shared" si="3"/>
        <v>0</v>
      </c>
      <c r="M19" s="188">
        <f t="shared" si="4"/>
        <v>0</v>
      </c>
    </row>
    <row r="20" spans="1:13" ht="21" customHeight="1" x14ac:dyDescent="0.25">
      <c r="A20" s="2" t="s">
        <v>302</v>
      </c>
      <c r="B20" s="536"/>
      <c r="C20" s="28" t="s">
        <v>394</v>
      </c>
      <c r="D20" s="30"/>
      <c r="E20" s="30"/>
      <c r="F20" s="30"/>
      <c r="G20" s="30"/>
      <c r="H20" s="30">
        <f>'Тухайн оны-орлого сар'!Q19</f>
        <v>0</v>
      </c>
      <c r="I20" s="30">
        <f>'Тухайн оны-орлого сар'!Q70</f>
        <v>0</v>
      </c>
      <c r="J20" s="30">
        <f>'Дараа оны- орлого сар'!Q19</f>
        <v>0</v>
      </c>
      <c r="K20" s="30">
        <f>'Дараа оны- орлого сар'!Q70</f>
        <v>0</v>
      </c>
      <c r="L20" s="188">
        <f t="shared" si="3"/>
        <v>0</v>
      </c>
      <c r="M20" s="188">
        <f t="shared" si="4"/>
        <v>0</v>
      </c>
    </row>
    <row r="21" spans="1:13" ht="21" customHeight="1" x14ac:dyDescent="0.25">
      <c r="A21" s="2" t="s">
        <v>303</v>
      </c>
      <c r="B21" s="536"/>
      <c r="C21" s="28" t="s">
        <v>395</v>
      </c>
      <c r="D21" s="30"/>
      <c r="E21" s="30"/>
      <c r="F21" s="30"/>
      <c r="G21" s="30"/>
      <c r="H21" s="30">
        <f>'Тухайн оны-орлого сар'!Q20</f>
        <v>0</v>
      </c>
      <c r="I21" s="30">
        <f>'Тухайн оны-орлого сар'!Q71</f>
        <v>0</v>
      </c>
      <c r="J21" s="30">
        <f>'Дараа оны- орлого сар'!Q20</f>
        <v>0</v>
      </c>
      <c r="K21" s="30">
        <f>'Дараа оны- орлого сар'!Q71</f>
        <v>0</v>
      </c>
      <c r="L21" s="188">
        <f t="shared" ref="L21:L25" si="10">J21-H21</f>
        <v>0</v>
      </c>
      <c r="M21" s="188">
        <f t="shared" ref="M21:M25" si="11">+K21-I21</f>
        <v>0</v>
      </c>
    </row>
    <row r="22" spans="1:13" ht="21" customHeight="1" x14ac:dyDescent="0.25">
      <c r="A22" s="2" t="s">
        <v>304</v>
      </c>
      <c r="B22" s="536"/>
      <c r="C22" s="297" t="s">
        <v>294</v>
      </c>
      <c r="D22" s="30"/>
      <c r="E22" s="30"/>
      <c r="F22" s="30"/>
      <c r="G22" s="30"/>
      <c r="H22" s="30">
        <f>'Тухайн оны-орлого сар'!Q21</f>
        <v>0</v>
      </c>
      <c r="I22" s="30">
        <f>'Тухайн оны-орлого сар'!Q72</f>
        <v>0</v>
      </c>
      <c r="J22" s="30">
        <f>'Дараа оны- орлого сар'!Q21</f>
        <v>0</v>
      </c>
      <c r="K22" s="30">
        <f>'Дараа оны- орлого сар'!Q72</f>
        <v>0</v>
      </c>
      <c r="L22" s="188">
        <f t="shared" si="10"/>
        <v>0</v>
      </c>
      <c r="M22" s="188">
        <f t="shared" si="11"/>
        <v>0</v>
      </c>
    </row>
    <row r="23" spans="1:13" ht="21" customHeight="1" x14ac:dyDescent="0.25">
      <c r="A23" s="2" t="s">
        <v>305</v>
      </c>
      <c r="B23" s="536" t="s">
        <v>61</v>
      </c>
      <c r="C23" s="28" t="s">
        <v>63</v>
      </c>
      <c r="D23" s="30"/>
      <c r="E23" s="30"/>
      <c r="F23" s="30"/>
      <c r="G23" s="30"/>
      <c r="H23" s="30">
        <f>'Тухайн оны-орлого сар'!Q22</f>
        <v>0</v>
      </c>
      <c r="I23" s="30">
        <f>'Тухайн оны-орлого сар'!Q73</f>
        <v>0</v>
      </c>
      <c r="J23" s="30">
        <f>'Дараа оны- орлого сар'!Q22</f>
        <v>0</v>
      </c>
      <c r="K23" s="30">
        <f>'Дараа оны- орлого сар'!Q73</f>
        <v>0</v>
      </c>
      <c r="L23" s="188">
        <f t="shared" si="10"/>
        <v>0</v>
      </c>
      <c r="M23" s="188">
        <f t="shared" si="11"/>
        <v>0</v>
      </c>
    </row>
    <row r="24" spans="1:13" ht="21" customHeight="1" x14ac:dyDescent="0.25">
      <c r="A24" s="2" t="s">
        <v>306</v>
      </c>
      <c r="B24" s="536"/>
      <c r="C24" s="28" t="s">
        <v>64</v>
      </c>
      <c r="D24" s="30"/>
      <c r="E24" s="30"/>
      <c r="F24" s="30"/>
      <c r="G24" s="30"/>
      <c r="H24" s="30">
        <f>'Тухайн оны-орлого сар'!Q23</f>
        <v>0</v>
      </c>
      <c r="I24" s="30">
        <f>'Тухайн оны-орлого сар'!Q74</f>
        <v>0</v>
      </c>
      <c r="J24" s="30">
        <f>'Дараа оны- орлого сар'!Q23</f>
        <v>0</v>
      </c>
      <c r="K24" s="30">
        <f>'Дараа оны- орлого сар'!Q74</f>
        <v>0</v>
      </c>
      <c r="L24" s="188">
        <f t="shared" si="10"/>
        <v>0</v>
      </c>
      <c r="M24" s="188">
        <f t="shared" si="11"/>
        <v>0</v>
      </c>
    </row>
    <row r="25" spans="1:13" ht="21" customHeight="1" x14ac:dyDescent="0.25">
      <c r="A25" s="2" t="s">
        <v>442</v>
      </c>
      <c r="B25" s="536"/>
      <c r="C25" s="28" t="s">
        <v>294</v>
      </c>
      <c r="D25" s="30"/>
      <c r="E25" s="30"/>
      <c r="F25" s="30"/>
      <c r="G25" s="30"/>
      <c r="H25" s="30">
        <f>'Тухайн оны-орлого сар'!Q24</f>
        <v>0</v>
      </c>
      <c r="I25" s="30">
        <f>'Тухайн оны-орлого сар'!Q75</f>
        <v>0</v>
      </c>
      <c r="J25" s="30">
        <f>'Дараа оны- орлого сар'!Q24</f>
        <v>0</v>
      </c>
      <c r="K25" s="30">
        <f>'Дараа оны- орлого сар'!Q75</f>
        <v>0</v>
      </c>
      <c r="L25" s="188">
        <f t="shared" si="10"/>
        <v>0</v>
      </c>
      <c r="M25" s="188">
        <f t="shared" si="11"/>
        <v>0</v>
      </c>
    </row>
    <row r="26" spans="1:13" ht="21" customHeight="1" x14ac:dyDescent="0.25">
      <c r="A26" s="339">
        <v>1.3</v>
      </c>
      <c r="B26" s="550" t="s">
        <v>165</v>
      </c>
      <c r="C26" s="551"/>
      <c r="D26" s="340">
        <f t="shared" ref="D26:G26" si="12">SUM(D27:D28)</f>
        <v>0</v>
      </c>
      <c r="E26" s="340">
        <f t="shared" si="12"/>
        <v>0</v>
      </c>
      <c r="F26" s="340">
        <f t="shared" si="12"/>
        <v>0</v>
      </c>
      <c r="G26" s="340">
        <f t="shared" si="12"/>
        <v>0</v>
      </c>
      <c r="H26" s="340">
        <f t="shared" ref="H26:M26" si="13">SUM(H27:H28)</f>
        <v>0</v>
      </c>
      <c r="I26" s="340">
        <f t="shared" si="13"/>
        <v>0</v>
      </c>
      <c r="J26" s="340">
        <f t="shared" si="13"/>
        <v>0</v>
      </c>
      <c r="K26" s="340">
        <f t="shared" si="13"/>
        <v>0</v>
      </c>
      <c r="L26" s="340">
        <f t="shared" si="13"/>
        <v>0</v>
      </c>
      <c r="M26" s="340">
        <f t="shared" si="13"/>
        <v>0</v>
      </c>
    </row>
    <row r="27" spans="1:13" ht="21" customHeight="1" x14ac:dyDescent="0.25">
      <c r="A27" s="2" t="s">
        <v>332</v>
      </c>
      <c r="B27" s="559" t="s">
        <v>167</v>
      </c>
      <c r="C27" s="560"/>
      <c r="D27" s="35"/>
      <c r="E27" s="35"/>
      <c r="F27" s="35"/>
      <c r="G27" s="35"/>
      <c r="H27" s="35"/>
      <c r="I27" s="35">
        <f>'Тухайн оны-орлого сар'!Q77</f>
        <v>0</v>
      </c>
      <c r="J27" s="35"/>
      <c r="K27" s="35">
        <f>+'Дараа оны- орлого сар'!Q77</f>
        <v>0</v>
      </c>
      <c r="L27" s="188"/>
      <c r="M27" s="188">
        <f t="shared" si="4"/>
        <v>0</v>
      </c>
    </row>
    <row r="28" spans="1:13" ht="21" customHeight="1" x14ac:dyDescent="0.25">
      <c r="A28" s="2" t="s">
        <v>333</v>
      </c>
      <c r="B28" s="559" t="s">
        <v>166</v>
      </c>
      <c r="C28" s="560"/>
      <c r="D28" s="35"/>
      <c r="E28" s="35"/>
      <c r="F28" s="35"/>
      <c r="G28" s="35"/>
      <c r="H28" s="35"/>
      <c r="I28" s="35">
        <f>'Тухайн оны-орлого сар'!Q78</f>
        <v>0</v>
      </c>
      <c r="J28" s="35"/>
      <c r="K28" s="35">
        <f>+'Дараа оны- орлого сар'!Q78</f>
        <v>0</v>
      </c>
      <c r="L28" s="188"/>
      <c r="M28" s="188">
        <f t="shared" si="4"/>
        <v>0</v>
      </c>
    </row>
    <row r="29" spans="1:13" s="110" customFormat="1" ht="22.5" customHeight="1" x14ac:dyDescent="0.25">
      <c r="A29" s="341">
        <v>2</v>
      </c>
      <c r="B29" s="583" t="s">
        <v>27</v>
      </c>
      <c r="C29" s="583"/>
      <c r="D29" s="342"/>
      <c r="E29" s="342" t="e">
        <f>+E6/D6</f>
        <v>#DIV/0!</v>
      </c>
      <c r="F29" s="342"/>
      <c r="G29" s="342" t="e">
        <f>+G6/F6</f>
        <v>#DIV/0!</v>
      </c>
      <c r="H29" s="342"/>
      <c r="I29" s="342" t="e">
        <f>+I6/H6</f>
        <v>#DIV/0!</v>
      </c>
      <c r="J29" s="342"/>
      <c r="K29" s="342" t="e">
        <f>+K6/J6</f>
        <v>#DIV/0!</v>
      </c>
      <c r="L29" s="343"/>
      <c r="M29" s="343" t="e">
        <f t="shared" si="4"/>
        <v>#DIV/0!</v>
      </c>
    </row>
    <row r="30" spans="1:13" ht="19.5" customHeight="1" x14ac:dyDescent="0.25">
      <c r="A30" s="2">
        <v>2.1</v>
      </c>
      <c r="B30" s="548" t="s">
        <v>168</v>
      </c>
      <c r="C30" s="549"/>
      <c r="D30" s="124"/>
      <c r="E30" s="124" t="e">
        <f>+E7/D7</f>
        <v>#DIV/0!</v>
      </c>
      <c r="F30" s="124"/>
      <c r="G30" s="124" t="e">
        <f>+G7/F7</f>
        <v>#DIV/0!</v>
      </c>
      <c r="H30" s="124"/>
      <c r="I30" s="124" t="e">
        <f>+I7/H7</f>
        <v>#DIV/0!</v>
      </c>
      <c r="J30" s="124"/>
      <c r="K30" s="124" t="e">
        <f>(K7+K26)/J6</f>
        <v>#DIV/0!</v>
      </c>
      <c r="L30" s="188"/>
      <c r="M30" s="188" t="e">
        <f t="shared" si="4"/>
        <v>#DIV/0!</v>
      </c>
    </row>
    <row r="31" spans="1:13" ht="19.5" customHeight="1" x14ac:dyDescent="0.25">
      <c r="A31" s="2">
        <v>2.2000000000000002</v>
      </c>
      <c r="B31" s="548" t="s">
        <v>169</v>
      </c>
      <c r="C31" s="549"/>
      <c r="D31" s="124"/>
      <c r="E31" s="124" t="e">
        <f>+E17/D17</f>
        <v>#DIV/0!</v>
      </c>
      <c r="F31" s="124"/>
      <c r="G31" s="124" t="e">
        <f>+G17/F17</f>
        <v>#DIV/0!</v>
      </c>
      <c r="H31" s="124"/>
      <c r="I31" s="124" t="e">
        <f>+I17/H17</f>
        <v>#DIV/0!</v>
      </c>
      <c r="J31" s="124"/>
      <c r="K31" s="124" t="e">
        <f>+K17/J17</f>
        <v>#DIV/0!</v>
      </c>
      <c r="L31" s="188"/>
      <c r="M31" s="188" t="e">
        <f t="shared" si="4"/>
        <v>#DIV/0!</v>
      </c>
    </row>
    <row r="32" spans="1:13" ht="15" customHeight="1" x14ac:dyDescent="0.25">
      <c r="A32" s="39"/>
      <c r="B32" s="168" t="s">
        <v>330</v>
      </c>
      <c r="C32" s="164"/>
      <c r="D32" s="165"/>
      <c r="E32" s="165"/>
      <c r="F32" s="166"/>
      <c r="G32" s="167"/>
      <c r="H32" s="166"/>
      <c r="I32" s="167"/>
      <c r="J32" s="165"/>
      <c r="K32" s="167"/>
      <c r="L32" s="165"/>
      <c r="M32" s="165"/>
    </row>
    <row r="33" spans="1:13" ht="38.25" customHeight="1" x14ac:dyDescent="0.2">
      <c r="B33" s="31" t="s">
        <v>18</v>
      </c>
      <c r="C33" s="31" t="s">
        <v>19</v>
      </c>
      <c r="F33" s="23"/>
      <c r="G33" s="31" t="s">
        <v>331</v>
      </c>
      <c r="H33" s="23"/>
      <c r="I33" s="31" t="s">
        <v>331</v>
      </c>
    </row>
    <row r="34" spans="1:13" x14ac:dyDescent="0.25">
      <c r="A34" s="22"/>
      <c r="F34" s="23"/>
      <c r="G34" s="23"/>
      <c r="H34" s="23"/>
      <c r="I34" s="23"/>
      <c r="J34" s="23"/>
      <c r="K34" s="23"/>
      <c r="L34" s="23"/>
      <c r="M34" s="23"/>
    </row>
  </sheetData>
  <mergeCells count="20">
    <mergeCell ref="B30:C30"/>
    <mergeCell ref="B31:C31"/>
    <mergeCell ref="B26:C26"/>
    <mergeCell ref="B27:C27"/>
    <mergeCell ref="B28:C28"/>
    <mergeCell ref="B29:C29"/>
    <mergeCell ref="B23:B25"/>
    <mergeCell ref="B6:C6"/>
    <mergeCell ref="B7:C7"/>
    <mergeCell ref="B8:B12"/>
    <mergeCell ref="B13:B16"/>
    <mergeCell ref="B17:C17"/>
    <mergeCell ref="B18:B22"/>
    <mergeCell ref="H4:I4"/>
    <mergeCell ref="J4:K4"/>
    <mergeCell ref="A4:C5"/>
    <mergeCell ref="A3:M3"/>
    <mergeCell ref="L4:M4"/>
    <mergeCell ref="D4:E4"/>
    <mergeCell ref="F4:G4"/>
  </mergeCells>
  <printOptions horizontalCentered="1" verticalCentered="1"/>
  <pageMargins left="0" right="0" top="0.51181102362204722" bottom="0.23622047244094491"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0"/>
  <sheetViews>
    <sheetView zoomScale="80" zoomScaleNormal="80" workbookViewId="0">
      <pane xSplit="4" ySplit="4" topLeftCell="E53" activePane="bottomRight" state="frozen"/>
      <selection pane="topRight" activeCell="E1" sqref="E1"/>
      <selection pane="bottomLeft" activeCell="A5" sqref="A5"/>
      <selection pane="bottomRight" activeCell="H38" sqref="H38"/>
    </sheetView>
  </sheetViews>
  <sheetFormatPr defaultRowHeight="15" x14ac:dyDescent="0.25"/>
  <cols>
    <col min="1" max="1" width="6" style="23" customWidth="1"/>
    <col min="2" max="2" width="10.140625" style="23" customWidth="1"/>
    <col min="3" max="3" width="26.5703125" style="23" customWidth="1"/>
    <col min="4" max="4" width="8.5703125" style="23" customWidth="1"/>
    <col min="5" max="16" width="10.7109375" style="23" customWidth="1"/>
    <col min="17" max="17" width="15.28515625" style="323" customWidth="1"/>
    <col min="18" max="16384" width="9.140625" style="23"/>
  </cols>
  <sheetData>
    <row r="1" spans="1:17" ht="18" customHeight="1" x14ac:dyDescent="0.25">
      <c r="A1" s="19"/>
      <c r="B1" s="368"/>
      <c r="C1" s="491"/>
      <c r="D1" s="491"/>
      <c r="E1" s="492"/>
      <c r="F1" s="492"/>
      <c r="G1" s="492"/>
      <c r="H1" s="492"/>
      <c r="I1" s="492"/>
      <c r="J1" s="492"/>
      <c r="K1" s="492"/>
      <c r="P1" s="417"/>
      <c r="Q1" s="415" t="s">
        <v>382</v>
      </c>
    </row>
    <row r="2" spans="1:17" ht="39.75" customHeight="1" x14ac:dyDescent="0.3">
      <c r="A2" s="112"/>
      <c r="B2" s="332" t="s">
        <v>470</v>
      </c>
      <c r="C2" s="112"/>
      <c r="D2" s="113"/>
      <c r="E2" s="186"/>
      <c r="F2" s="186"/>
      <c r="G2" s="186"/>
      <c r="H2" s="186"/>
      <c r="I2" s="186"/>
      <c r="J2" s="186"/>
      <c r="K2" s="186"/>
      <c r="L2" s="186"/>
      <c r="M2" s="186"/>
      <c r="N2" s="186"/>
      <c r="O2" s="186"/>
      <c r="P2" s="186"/>
      <c r="Q2" s="317"/>
    </row>
    <row r="3" spans="1:17" ht="19.5" customHeight="1" x14ac:dyDescent="0.25">
      <c r="A3" s="578" t="s">
        <v>24</v>
      </c>
      <c r="B3" s="578"/>
      <c r="C3" s="578"/>
      <c r="D3" s="591" t="s">
        <v>162</v>
      </c>
      <c r="E3" s="596" t="s">
        <v>329</v>
      </c>
      <c r="F3" s="596"/>
      <c r="G3" s="596"/>
      <c r="H3" s="596"/>
      <c r="I3" s="596"/>
      <c r="J3" s="596"/>
      <c r="K3" s="596"/>
      <c r="L3" s="596"/>
      <c r="M3" s="596"/>
      <c r="N3" s="596"/>
      <c r="O3" s="596"/>
      <c r="P3" s="596"/>
      <c r="Q3" s="596"/>
    </row>
    <row r="4" spans="1:17" ht="21.75" customHeight="1" x14ac:dyDescent="0.25">
      <c r="A4" s="578"/>
      <c r="B4" s="578"/>
      <c r="C4" s="578"/>
      <c r="D4" s="592"/>
      <c r="E4" s="64" t="s">
        <v>149</v>
      </c>
      <c r="F4" s="64" t="s">
        <v>150</v>
      </c>
      <c r="G4" s="64" t="s">
        <v>151</v>
      </c>
      <c r="H4" s="64" t="s">
        <v>152</v>
      </c>
      <c r="I4" s="64" t="s">
        <v>153</v>
      </c>
      <c r="J4" s="64" t="s">
        <v>154</v>
      </c>
      <c r="K4" s="64" t="s">
        <v>187</v>
      </c>
      <c r="L4" s="64" t="s">
        <v>155</v>
      </c>
      <c r="M4" s="64" t="s">
        <v>156</v>
      </c>
      <c r="N4" s="64" t="s">
        <v>157</v>
      </c>
      <c r="O4" s="64" t="s">
        <v>158</v>
      </c>
      <c r="P4" s="64" t="s">
        <v>159</v>
      </c>
      <c r="Q4" s="457" t="s">
        <v>498</v>
      </c>
    </row>
    <row r="5" spans="1:17" ht="19.5" customHeight="1" x14ac:dyDescent="0.25">
      <c r="A5" s="308">
        <v>1</v>
      </c>
      <c r="B5" s="309" t="s">
        <v>160</v>
      </c>
      <c r="C5" s="128"/>
      <c r="D5" s="128"/>
      <c r="E5" s="128"/>
      <c r="F5" s="128"/>
      <c r="G5" s="128"/>
      <c r="H5" s="128"/>
      <c r="I5" s="128"/>
      <c r="J5" s="128"/>
      <c r="K5" s="128"/>
      <c r="L5" s="128"/>
      <c r="M5" s="128"/>
      <c r="N5" s="128"/>
      <c r="O5" s="128"/>
      <c r="P5" s="128"/>
      <c r="Q5" s="318"/>
    </row>
    <row r="6" spans="1:17" ht="27.75" customHeight="1" x14ac:dyDescent="0.25">
      <c r="A6" s="115">
        <v>1.1000000000000001</v>
      </c>
      <c r="B6" s="597" t="s">
        <v>161</v>
      </c>
      <c r="C6" s="598"/>
      <c r="D6" s="38" t="s">
        <v>118</v>
      </c>
      <c r="E6" s="316">
        <f>SUM(E7:E15)</f>
        <v>0</v>
      </c>
      <c r="F6" s="316">
        <f t="shared" ref="F6:P6" si="0">SUM(F7:F15)</f>
        <v>0</v>
      </c>
      <c r="G6" s="316">
        <f t="shared" si="0"/>
        <v>0</v>
      </c>
      <c r="H6" s="316">
        <f t="shared" si="0"/>
        <v>0</v>
      </c>
      <c r="I6" s="316">
        <f t="shared" si="0"/>
        <v>0</v>
      </c>
      <c r="J6" s="316">
        <f t="shared" si="0"/>
        <v>0</v>
      </c>
      <c r="K6" s="316">
        <f t="shared" si="0"/>
        <v>0</v>
      </c>
      <c r="L6" s="316">
        <f t="shared" si="0"/>
        <v>0</v>
      </c>
      <c r="M6" s="316">
        <f t="shared" si="0"/>
        <v>0</v>
      </c>
      <c r="N6" s="316">
        <f t="shared" si="0"/>
        <v>0</v>
      </c>
      <c r="O6" s="316">
        <f t="shared" si="0"/>
        <v>0</v>
      </c>
      <c r="P6" s="316">
        <f t="shared" si="0"/>
        <v>0</v>
      </c>
      <c r="Q6" s="319">
        <f t="shared" ref="Q6:Q24" si="1">SUM(E6:P6)</f>
        <v>0</v>
      </c>
    </row>
    <row r="7" spans="1:17" ht="21" customHeight="1" x14ac:dyDescent="0.25">
      <c r="A7" s="2" t="s">
        <v>65</v>
      </c>
      <c r="B7" s="535" t="s">
        <v>62</v>
      </c>
      <c r="C7" s="439" t="s">
        <v>440</v>
      </c>
      <c r="D7" s="446" t="s">
        <v>118</v>
      </c>
      <c r="E7" s="315"/>
      <c r="F7" s="315"/>
      <c r="G7" s="299"/>
      <c r="H7" s="299"/>
      <c r="I7" s="299"/>
      <c r="J7" s="299"/>
      <c r="K7" s="299"/>
      <c r="L7" s="299"/>
      <c r="M7" s="299"/>
      <c r="N7" s="299"/>
      <c r="O7" s="299"/>
      <c r="P7" s="299"/>
      <c r="Q7" s="320">
        <f t="shared" si="1"/>
        <v>0</v>
      </c>
    </row>
    <row r="8" spans="1:17" ht="21" customHeight="1" x14ac:dyDescent="0.25">
      <c r="A8" s="2" t="s">
        <v>66</v>
      </c>
      <c r="B8" s="535"/>
      <c r="C8" s="28" t="s">
        <v>293</v>
      </c>
      <c r="D8" s="446" t="s">
        <v>118</v>
      </c>
      <c r="E8" s="315"/>
      <c r="F8" s="315"/>
      <c r="G8" s="299"/>
      <c r="H8" s="299"/>
      <c r="I8" s="299"/>
      <c r="J8" s="299"/>
      <c r="K8" s="299"/>
      <c r="L8" s="299"/>
      <c r="M8" s="299"/>
      <c r="N8" s="299"/>
      <c r="O8" s="299"/>
      <c r="P8" s="299"/>
      <c r="Q8" s="320">
        <f t="shared" si="1"/>
        <v>0</v>
      </c>
    </row>
    <row r="9" spans="1:17" ht="24.75" customHeight="1" x14ac:dyDescent="0.25">
      <c r="A9" s="298" t="s">
        <v>296</v>
      </c>
      <c r="B9" s="535"/>
      <c r="C9" s="28" t="s">
        <v>181</v>
      </c>
      <c r="D9" s="446" t="s">
        <v>122</v>
      </c>
      <c r="E9" s="315"/>
      <c r="F9" s="299"/>
      <c r="G9" s="299"/>
      <c r="H9" s="299"/>
      <c r="I9" s="299"/>
      <c r="J9" s="299"/>
      <c r="K9" s="299"/>
      <c r="L9" s="299"/>
      <c r="M9" s="299"/>
      <c r="N9" s="299"/>
      <c r="O9" s="299"/>
      <c r="P9" s="299"/>
      <c r="Q9" s="320">
        <f t="shared" si="1"/>
        <v>0</v>
      </c>
    </row>
    <row r="10" spans="1:17" ht="24.75" customHeight="1" x14ac:dyDescent="0.25">
      <c r="A10" s="298" t="s">
        <v>297</v>
      </c>
      <c r="B10" s="535"/>
      <c r="C10" s="28" t="s">
        <v>182</v>
      </c>
      <c r="D10" s="446" t="s">
        <v>118</v>
      </c>
      <c r="E10" s="299"/>
      <c r="F10" s="299"/>
      <c r="G10" s="299"/>
      <c r="H10" s="299"/>
      <c r="I10" s="299"/>
      <c r="J10" s="299"/>
      <c r="K10" s="299"/>
      <c r="L10" s="299"/>
      <c r="M10" s="299"/>
      <c r="N10" s="299"/>
      <c r="O10" s="299"/>
      <c r="P10" s="299"/>
      <c r="Q10" s="320">
        <f t="shared" si="1"/>
        <v>0</v>
      </c>
    </row>
    <row r="11" spans="1:17" ht="21" customHeight="1" x14ac:dyDescent="0.25">
      <c r="A11" s="2" t="s">
        <v>298</v>
      </c>
      <c r="B11" s="535"/>
      <c r="C11" s="297" t="s">
        <v>294</v>
      </c>
      <c r="D11" s="446" t="s">
        <v>122</v>
      </c>
      <c r="E11" s="315"/>
      <c r="F11" s="299"/>
      <c r="G11" s="299"/>
      <c r="H11" s="299"/>
      <c r="I11" s="299"/>
      <c r="J11" s="299"/>
      <c r="K11" s="299"/>
      <c r="L11" s="299"/>
      <c r="M11" s="299"/>
      <c r="N11" s="299"/>
      <c r="O11" s="299"/>
      <c r="P11" s="299"/>
      <c r="Q11" s="320">
        <f t="shared" si="1"/>
        <v>0</v>
      </c>
    </row>
    <row r="12" spans="1:17" ht="21" customHeight="1" x14ac:dyDescent="0.25">
      <c r="A12" s="2" t="s">
        <v>299</v>
      </c>
      <c r="B12" s="536" t="s">
        <v>61</v>
      </c>
      <c r="C12" s="28" t="s">
        <v>63</v>
      </c>
      <c r="D12" s="446" t="s">
        <v>122</v>
      </c>
      <c r="E12" s="315"/>
      <c r="F12" s="299"/>
      <c r="G12" s="299"/>
      <c r="H12" s="299"/>
      <c r="I12" s="299"/>
      <c r="J12" s="299"/>
      <c r="K12" s="299"/>
      <c r="L12" s="299"/>
      <c r="M12" s="299"/>
      <c r="N12" s="299"/>
      <c r="O12" s="299"/>
      <c r="P12" s="299"/>
      <c r="Q12" s="320">
        <f t="shared" si="1"/>
        <v>0</v>
      </c>
    </row>
    <row r="13" spans="1:17" ht="21" customHeight="1" x14ac:dyDescent="0.25">
      <c r="A13" s="2" t="s">
        <v>300</v>
      </c>
      <c r="B13" s="536"/>
      <c r="C13" s="28" t="s">
        <v>64</v>
      </c>
      <c r="D13" s="446" t="s">
        <v>118</v>
      </c>
      <c r="E13" s="315"/>
      <c r="F13" s="299"/>
      <c r="G13" s="299"/>
      <c r="H13" s="299"/>
      <c r="I13" s="299"/>
      <c r="J13" s="299"/>
      <c r="K13" s="299"/>
      <c r="L13" s="299"/>
      <c r="M13" s="299"/>
      <c r="N13" s="299"/>
      <c r="O13" s="299"/>
      <c r="P13" s="299"/>
      <c r="Q13" s="320">
        <f t="shared" si="1"/>
        <v>0</v>
      </c>
    </row>
    <row r="14" spans="1:17" ht="21" customHeight="1" x14ac:dyDescent="0.25">
      <c r="A14" s="2" t="s">
        <v>301</v>
      </c>
      <c r="B14" s="536"/>
      <c r="C14" s="28" t="s">
        <v>295</v>
      </c>
      <c r="D14" s="446" t="s">
        <v>122</v>
      </c>
      <c r="E14" s="315"/>
      <c r="F14" s="299"/>
      <c r="G14" s="299"/>
      <c r="H14" s="299"/>
      <c r="I14" s="299"/>
      <c r="J14" s="299"/>
      <c r="K14" s="299"/>
      <c r="L14" s="299"/>
      <c r="M14" s="299"/>
      <c r="N14" s="299"/>
      <c r="O14" s="299"/>
      <c r="P14" s="299"/>
      <c r="Q14" s="320">
        <f t="shared" si="1"/>
        <v>0</v>
      </c>
    </row>
    <row r="15" spans="1:17" ht="21" customHeight="1" x14ac:dyDescent="0.25">
      <c r="A15" s="2" t="s">
        <v>441</v>
      </c>
      <c r="B15" s="536"/>
      <c r="C15" s="297" t="s">
        <v>294</v>
      </c>
      <c r="D15" s="446" t="s">
        <v>122</v>
      </c>
      <c r="E15" s="315"/>
      <c r="F15" s="299"/>
      <c r="G15" s="299"/>
      <c r="H15" s="299"/>
      <c r="I15" s="299"/>
      <c r="J15" s="299"/>
      <c r="K15" s="299"/>
      <c r="L15" s="299"/>
      <c r="M15" s="299"/>
      <c r="N15" s="299"/>
      <c r="O15" s="299"/>
      <c r="P15" s="299"/>
      <c r="Q15" s="320">
        <f>SUM(E15:P15)</f>
        <v>0</v>
      </c>
    </row>
    <row r="16" spans="1:17" ht="30.75" customHeight="1" x14ac:dyDescent="0.25">
      <c r="A16" s="103">
        <v>1.2</v>
      </c>
      <c r="B16" s="584" t="s">
        <v>177</v>
      </c>
      <c r="C16" s="585"/>
      <c r="D16" s="114" t="s">
        <v>122</v>
      </c>
      <c r="E16" s="326">
        <f t="shared" ref="E16:P16" si="2">SUM(E17:E24)</f>
        <v>0</v>
      </c>
      <c r="F16" s="326">
        <f t="shared" si="2"/>
        <v>0</v>
      </c>
      <c r="G16" s="326">
        <f t="shared" si="2"/>
        <v>0</v>
      </c>
      <c r="H16" s="326">
        <f t="shared" si="2"/>
        <v>0</v>
      </c>
      <c r="I16" s="326">
        <f t="shared" si="2"/>
        <v>0</v>
      </c>
      <c r="J16" s="326">
        <f t="shared" si="2"/>
        <v>0</v>
      </c>
      <c r="K16" s="326">
        <f t="shared" si="2"/>
        <v>0</v>
      </c>
      <c r="L16" s="326">
        <f t="shared" si="2"/>
        <v>0</v>
      </c>
      <c r="M16" s="326">
        <f t="shared" si="2"/>
        <v>0</v>
      </c>
      <c r="N16" s="326">
        <f t="shared" si="2"/>
        <v>0</v>
      </c>
      <c r="O16" s="326">
        <f t="shared" si="2"/>
        <v>0</v>
      </c>
      <c r="P16" s="326">
        <f t="shared" si="2"/>
        <v>0</v>
      </c>
      <c r="Q16" s="321">
        <f t="shared" si="1"/>
        <v>0</v>
      </c>
    </row>
    <row r="17" spans="1:17" ht="21" customHeight="1" x14ac:dyDescent="0.25">
      <c r="A17" s="2" t="s">
        <v>68</v>
      </c>
      <c r="B17" s="536" t="s">
        <v>62</v>
      </c>
      <c r="C17" s="438" t="str">
        <f>C7</f>
        <v xml:space="preserve">Байгуулгын Дулааны хэсэгт </v>
      </c>
      <c r="D17" s="446" t="s">
        <v>118</v>
      </c>
      <c r="E17" s="315"/>
      <c r="F17" s="299"/>
      <c r="G17" s="299"/>
      <c r="H17" s="299"/>
      <c r="I17" s="299"/>
      <c r="J17" s="299"/>
      <c r="K17" s="299"/>
      <c r="L17" s="299"/>
      <c r="M17" s="299"/>
      <c r="N17" s="299"/>
      <c r="O17" s="299"/>
      <c r="P17" s="299"/>
      <c r="Q17" s="320">
        <f t="shared" si="1"/>
        <v>0</v>
      </c>
    </row>
    <row r="18" spans="1:17" ht="21" customHeight="1" x14ac:dyDescent="0.25">
      <c r="A18" s="2" t="s">
        <v>69</v>
      </c>
      <c r="B18" s="536"/>
      <c r="C18" s="28" t="s">
        <v>293</v>
      </c>
      <c r="D18" s="446" t="s">
        <v>118</v>
      </c>
      <c r="E18" s="315"/>
      <c r="F18" s="299"/>
      <c r="G18" s="299"/>
      <c r="H18" s="299"/>
      <c r="I18" s="299"/>
      <c r="J18" s="299"/>
      <c r="K18" s="299"/>
      <c r="L18" s="299"/>
      <c r="M18" s="299"/>
      <c r="N18" s="299"/>
      <c r="O18" s="299"/>
      <c r="P18" s="299"/>
      <c r="Q18" s="320">
        <f t="shared" si="1"/>
        <v>0</v>
      </c>
    </row>
    <row r="19" spans="1:17" ht="24.75" customHeight="1" x14ac:dyDescent="0.25">
      <c r="A19" s="2" t="s">
        <v>302</v>
      </c>
      <c r="B19" s="536"/>
      <c r="C19" s="28" t="s">
        <v>396</v>
      </c>
      <c r="D19" s="446" t="s">
        <v>122</v>
      </c>
      <c r="E19" s="315"/>
      <c r="F19" s="299"/>
      <c r="G19" s="299"/>
      <c r="H19" s="299"/>
      <c r="I19" s="299"/>
      <c r="J19" s="299"/>
      <c r="K19" s="299"/>
      <c r="L19" s="299"/>
      <c r="M19" s="299"/>
      <c r="N19" s="299"/>
      <c r="O19" s="299"/>
      <c r="P19" s="299"/>
      <c r="Q19" s="320">
        <f t="shared" si="1"/>
        <v>0</v>
      </c>
    </row>
    <row r="20" spans="1:17" ht="24.75" customHeight="1" x14ac:dyDescent="0.25">
      <c r="A20" s="2" t="s">
        <v>303</v>
      </c>
      <c r="B20" s="536"/>
      <c r="C20" s="28" t="s">
        <v>397</v>
      </c>
      <c r="D20" s="446" t="s">
        <v>118</v>
      </c>
      <c r="E20" s="315"/>
      <c r="F20" s="299"/>
      <c r="G20" s="299"/>
      <c r="H20" s="299"/>
      <c r="I20" s="299"/>
      <c r="J20" s="299"/>
      <c r="K20" s="299"/>
      <c r="L20" s="299"/>
      <c r="M20" s="299"/>
      <c r="N20" s="299"/>
      <c r="O20" s="299"/>
      <c r="P20" s="299"/>
      <c r="Q20" s="320">
        <f t="shared" si="1"/>
        <v>0</v>
      </c>
    </row>
    <row r="21" spans="1:17" ht="21" customHeight="1" x14ac:dyDescent="0.25">
      <c r="A21" s="2" t="s">
        <v>304</v>
      </c>
      <c r="B21" s="536"/>
      <c r="C21" s="297" t="s">
        <v>294</v>
      </c>
      <c r="D21" s="446" t="s">
        <v>122</v>
      </c>
      <c r="E21" s="315"/>
      <c r="F21" s="299"/>
      <c r="G21" s="299"/>
      <c r="H21" s="299"/>
      <c r="I21" s="299"/>
      <c r="J21" s="299"/>
      <c r="K21" s="299"/>
      <c r="L21" s="299"/>
      <c r="M21" s="299"/>
      <c r="N21" s="299"/>
      <c r="O21" s="299"/>
      <c r="P21" s="299"/>
      <c r="Q21" s="320">
        <f t="shared" si="1"/>
        <v>0</v>
      </c>
    </row>
    <row r="22" spans="1:17" ht="21" customHeight="1" x14ac:dyDescent="0.25">
      <c r="A22" s="2" t="s">
        <v>305</v>
      </c>
      <c r="B22" s="536" t="s">
        <v>61</v>
      </c>
      <c r="C22" s="28" t="s">
        <v>63</v>
      </c>
      <c r="D22" s="446" t="s">
        <v>122</v>
      </c>
      <c r="E22" s="315"/>
      <c r="F22" s="299"/>
      <c r="G22" s="299"/>
      <c r="H22" s="299"/>
      <c r="I22" s="299"/>
      <c r="J22" s="299"/>
      <c r="K22" s="299"/>
      <c r="L22" s="299"/>
      <c r="M22" s="299"/>
      <c r="N22" s="299"/>
      <c r="O22" s="299"/>
      <c r="P22" s="299"/>
      <c r="Q22" s="320">
        <f t="shared" si="1"/>
        <v>0</v>
      </c>
    </row>
    <row r="23" spans="1:17" ht="21" customHeight="1" x14ac:dyDescent="0.25">
      <c r="A23" s="2" t="s">
        <v>306</v>
      </c>
      <c r="B23" s="536"/>
      <c r="C23" s="28" t="s">
        <v>64</v>
      </c>
      <c r="D23" s="446" t="s">
        <v>118</v>
      </c>
      <c r="E23" s="315"/>
      <c r="F23" s="299"/>
      <c r="G23" s="299"/>
      <c r="H23" s="299"/>
      <c r="I23" s="299"/>
      <c r="J23" s="299"/>
      <c r="K23" s="299"/>
      <c r="L23" s="299"/>
      <c r="M23" s="299"/>
      <c r="N23" s="299"/>
      <c r="O23" s="299"/>
      <c r="P23" s="299"/>
      <c r="Q23" s="320">
        <f t="shared" si="1"/>
        <v>0</v>
      </c>
    </row>
    <row r="24" spans="1:17" ht="21" customHeight="1" x14ac:dyDescent="0.25">
      <c r="A24" s="2" t="s">
        <v>442</v>
      </c>
      <c r="B24" s="536"/>
      <c r="C24" s="28" t="s">
        <v>294</v>
      </c>
      <c r="D24" s="446" t="s">
        <v>122</v>
      </c>
      <c r="E24" s="299"/>
      <c r="F24" s="299"/>
      <c r="G24" s="299"/>
      <c r="H24" s="299"/>
      <c r="I24" s="299"/>
      <c r="J24" s="299"/>
      <c r="K24" s="299"/>
      <c r="L24" s="299"/>
      <c r="M24" s="299"/>
      <c r="N24" s="299"/>
      <c r="O24" s="299"/>
      <c r="P24" s="299"/>
      <c r="Q24" s="320">
        <f t="shared" si="1"/>
        <v>0</v>
      </c>
    </row>
    <row r="25" spans="1:17" ht="7.5" customHeight="1" x14ac:dyDescent="0.25">
      <c r="A25" s="117"/>
      <c r="B25" s="118"/>
      <c r="C25" s="119"/>
      <c r="D25" s="142"/>
      <c r="E25" s="120"/>
      <c r="F25" s="120"/>
      <c r="G25" s="120"/>
      <c r="H25" s="120"/>
      <c r="I25" s="120"/>
      <c r="J25" s="120"/>
      <c r="K25" s="120"/>
      <c r="L25" s="120"/>
      <c r="M25" s="120"/>
      <c r="N25" s="120"/>
      <c r="O25" s="120"/>
      <c r="P25" s="120"/>
      <c r="Q25" s="322"/>
    </row>
    <row r="26" spans="1:17" ht="19.5" customHeight="1" x14ac:dyDescent="0.2">
      <c r="A26" s="117"/>
      <c r="B26" s="118"/>
      <c r="C26" s="119"/>
      <c r="D26" s="142"/>
      <c r="E26" s="120"/>
      <c r="F26" s="120"/>
      <c r="G26" s="31" t="s">
        <v>186</v>
      </c>
      <c r="H26" s="120"/>
      <c r="I26" s="120"/>
      <c r="J26" s="120"/>
      <c r="K26" s="120"/>
      <c r="L26" s="120"/>
      <c r="M26" s="120"/>
      <c r="N26" s="120"/>
      <c r="O26" s="120"/>
      <c r="P26" s="120"/>
      <c r="Q26" s="322"/>
    </row>
    <row r="27" spans="1:17" ht="19.5" customHeight="1" x14ac:dyDescent="0.2">
      <c r="A27" s="117"/>
      <c r="B27" s="118"/>
      <c r="C27" s="119"/>
      <c r="D27" s="142"/>
      <c r="E27" s="120"/>
      <c r="F27" s="120"/>
      <c r="G27" s="31" t="s">
        <v>184</v>
      </c>
      <c r="H27" s="120"/>
      <c r="I27" s="120"/>
      <c r="J27" s="120"/>
      <c r="K27" s="120"/>
      <c r="L27" s="120"/>
      <c r="M27" s="120"/>
      <c r="N27" s="120"/>
      <c r="O27" s="120"/>
      <c r="P27" s="120"/>
      <c r="Q27" s="322"/>
    </row>
    <row r="28" spans="1:17" ht="19.5" customHeight="1" x14ac:dyDescent="0.2">
      <c r="A28" s="117"/>
      <c r="B28" s="118"/>
      <c r="C28" s="119"/>
      <c r="D28" s="142"/>
      <c r="E28" s="120"/>
      <c r="F28" s="120"/>
      <c r="G28" s="31" t="s">
        <v>185</v>
      </c>
      <c r="H28" s="120"/>
      <c r="I28" s="120"/>
      <c r="J28" s="120"/>
      <c r="K28" s="120"/>
      <c r="L28" s="120"/>
      <c r="M28" s="120"/>
      <c r="N28" s="120"/>
      <c r="O28" s="120"/>
      <c r="P28" s="120"/>
      <c r="Q28" s="322"/>
    </row>
    <row r="29" spans="1:17" ht="24" customHeight="1" x14ac:dyDescent="0.25">
      <c r="B29" s="368"/>
      <c r="C29" s="492"/>
      <c r="D29" s="492"/>
      <c r="E29" s="492"/>
      <c r="F29" s="492"/>
      <c r="G29" s="492"/>
      <c r="H29" s="492"/>
      <c r="I29" s="492"/>
      <c r="J29" s="492"/>
    </row>
    <row r="30" spans="1:17" ht="23.25" customHeight="1" x14ac:dyDescent="0.25">
      <c r="A30" s="303" t="s">
        <v>324</v>
      </c>
      <c r="B30" s="304"/>
      <c r="C30" s="304"/>
      <c r="D30" s="304"/>
      <c r="E30" s="304"/>
      <c r="F30" s="304"/>
      <c r="G30" s="304"/>
      <c r="H30" s="304"/>
      <c r="I30" s="304"/>
    </row>
    <row r="31" spans="1:17" ht="27" customHeight="1" x14ac:dyDescent="0.25">
      <c r="A31" s="578" t="s">
        <v>24</v>
      </c>
      <c r="B31" s="578"/>
      <c r="C31" s="578"/>
      <c r="D31" s="591" t="s">
        <v>162</v>
      </c>
      <c r="E31" s="593" t="s">
        <v>325</v>
      </c>
      <c r="F31" s="594"/>
      <c r="G31" s="594"/>
      <c r="H31" s="594"/>
      <c r="I31" s="594"/>
      <c r="J31" s="594"/>
      <c r="K31" s="594"/>
      <c r="L31" s="594"/>
      <c r="M31" s="594"/>
      <c r="N31" s="594"/>
      <c r="O31" s="594"/>
      <c r="P31" s="595"/>
    </row>
    <row r="32" spans="1:17" ht="30" customHeight="1" x14ac:dyDescent="0.25">
      <c r="A32" s="578"/>
      <c r="B32" s="578"/>
      <c r="C32" s="578"/>
      <c r="D32" s="592"/>
      <c r="E32" s="64" t="s">
        <v>149</v>
      </c>
      <c r="F32" s="64" t="s">
        <v>150</v>
      </c>
      <c r="G32" s="64" t="s">
        <v>151</v>
      </c>
      <c r="H32" s="64" t="s">
        <v>152</v>
      </c>
      <c r="I32" s="64" t="s">
        <v>153</v>
      </c>
      <c r="J32" s="64" t="s">
        <v>154</v>
      </c>
      <c r="K32" s="64" t="s">
        <v>187</v>
      </c>
      <c r="L32" s="64" t="s">
        <v>155</v>
      </c>
      <c r="M32" s="64" t="s">
        <v>156</v>
      </c>
      <c r="N32" s="64" t="s">
        <v>157</v>
      </c>
      <c r="O32" s="64" t="s">
        <v>158</v>
      </c>
      <c r="P32" s="64" t="s">
        <v>159</v>
      </c>
    </row>
    <row r="33" spans="1:16" s="23" customFormat="1" ht="15.75" customHeight="1" x14ac:dyDescent="0.25">
      <c r="A33" s="307">
        <v>2</v>
      </c>
      <c r="B33" s="130" t="s">
        <v>164</v>
      </c>
      <c r="C33" s="131"/>
      <c r="D33" s="131"/>
      <c r="E33" s="128"/>
      <c r="F33" s="128"/>
      <c r="G33" s="128"/>
      <c r="H33" s="128"/>
      <c r="I33" s="128"/>
      <c r="J33" s="128"/>
      <c r="K33" s="128"/>
      <c r="L33" s="128"/>
      <c r="M33" s="128"/>
      <c r="N33" s="128"/>
      <c r="O33" s="128"/>
      <c r="P33" s="129"/>
    </row>
    <row r="34" spans="1:16" s="23" customFormat="1" ht="24" customHeight="1" x14ac:dyDescent="0.25">
      <c r="A34" s="115">
        <v>2.1</v>
      </c>
      <c r="B34" s="301" t="s">
        <v>322</v>
      </c>
      <c r="C34" s="125"/>
      <c r="D34" s="125"/>
      <c r="E34" s="125"/>
      <c r="F34" s="125"/>
      <c r="G34" s="125"/>
      <c r="H34" s="125"/>
      <c r="I34" s="125"/>
      <c r="J34" s="125"/>
      <c r="K34" s="125"/>
      <c r="L34" s="125"/>
      <c r="M34" s="125"/>
      <c r="N34" s="125"/>
      <c r="O34" s="125"/>
      <c r="P34" s="121"/>
    </row>
    <row r="35" spans="1:16" s="23" customFormat="1" ht="20.25" customHeight="1" x14ac:dyDescent="0.25">
      <c r="A35" s="298" t="s">
        <v>307</v>
      </c>
      <c r="B35" s="535" t="s">
        <v>62</v>
      </c>
      <c r="C35" s="28" t="s">
        <v>293</v>
      </c>
      <c r="D35" s="155" t="s">
        <v>23</v>
      </c>
      <c r="E35" s="514"/>
      <c r="F35" s="515"/>
      <c r="G35" s="515"/>
      <c r="H35" s="515"/>
      <c r="I35" s="515"/>
      <c r="J35" s="515"/>
      <c r="K35" s="515"/>
      <c r="L35" s="515"/>
      <c r="M35" s="515"/>
      <c r="N35" s="515"/>
      <c r="O35" s="515"/>
      <c r="P35" s="515"/>
    </row>
    <row r="36" spans="1:16" s="23" customFormat="1" ht="24" customHeight="1" x14ac:dyDescent="0.25">
      <c r="A36" s="2" t="s">
        <v>308</v>
      </c>
      <c r="B36" s="535"/>
      <c r="C36" s="28" t="s">
        <v>181</v>
      </c>
      <c r="D36" s="155" t="s">
        <v>23</v>
      </c>
      <c r="E36" s="514"/>
      <c r="F36" s="515"/>
      <c r="G36" s="515"/>
      <c r="H36" s="515"/>
      <c r="I36" s="515"/>
      <c r="J36" s="515"/>
      <c r="K36" s="515"/>
      <c r="L36" s="515"/>
      <c r="M36" s="515"/>
      <c r="N36" s="515"/>
      <c r="O36" s="515"/>
      <c r="P36" s="515"/>
    </row>
    <row r="37" spans="1:16" s="23" customFormat="1" ht="24" customHeight="1" x14ac:dyDescent="0.25">
      <c r="A37" s="298" t="s">
        <v>309</v>
      </c>
      <c r="B37" s="535"/>
      <c r="C37" s="28" t="s">
        <v>182</v>
      </c>
      <c r="D37" s="155" t="s">
        <v>23</v>
      </c>
      <c r="E37" s="514"/>
      <c r="F37" s="515"/>
      <c r="G37" s="515"/>
      <c r="H37" s="515"/>
      <c r="I37" s="515"/>
      <c r="J37" s="515"/>
      <c r="K37" s="515"/>
      <c r="L37" s="515"/>
      <c r="M37" s="515"/>
      <c r="N37" s="515"/>
      <c r="O37" s="515"/>
      <c r="P37" s="515"/>
    </row>
    <row r="38" spans="1:16" s="23" customFormat="1" ht="21" customHeight="1" x14ac:dyDescent="0.25">
      <c r="A38" s="298" t="s">
        <v>310</v>
      </c>
      <c r="B38" s="535"/>
      <c r="C38" s="297" t="s">
        <v>294</v>
      </c>
      <c r="D38" s="155" t="s">
        <v>23</v>
      </c>
      <c r="E38" s="514"/>
      <c r="F38" s="515"/>
      <c r="G38" s="515"/>
      <c r="H38" s="515"/>
      <c r="I38" s="515"/>
      <c r="J38" s="515"/>
      <c r="K38" s="515"/>
      <c r="L38" s="515"/>
      <c r="M38" s="515"/>
      <c r="N38" s="515"/>
      <c r="O38" s="515"/>
      <c r="P38" s="515"/>
    </row>
    <row r="39" spans="1:16" s="23" customFormat="1" ht="21" customHeight="1" x14ac:dyDescent="0.25">
      <c r="A39" s="2" t="s">
        <v>311</v>
      </c>
      <c r="B39" s="536" t="s">
        <v>61</v>
      </c>
      <c r="C39" s="28" t="s">
        <v>63</v>
      </c>
      <c r="D39" s="155" t="s">
        <v>23</v>
      </c>
      <c r="E39" s="514"/>
      <c r="F39" s="515"/>
      <c r="G39" s="515"/>
      <c r="H39" s="515"/>
      <c r="I39" s="515"/>
      <c r="J39" s="515"/>
      <c r="K39" s="515"/>
      <c r="L39" s="515"/>
      <c r="M39" s="515"/>
      <c r="N39" s="515"/>
      <c r="O39" s="515"/>
      <c r="P39" s="515"/>
    </row>
    <row r="40" spans="1:16" s="23" customFormat="1" ht="21" customHeight="1" x14ac:dyDescent="0.25">
      <c r="A40" s="2" t="s">
        <v>312</v>
      </c>
      <c r="B40" s="536"/>
      <c r="C40" s="28" t="s">
        <v>64</v>
      </c>
      <c r="D40" s="155" t="s">
        <v>23</v>
      </c>
      <c r="E40" s="514"/>
      <c r="F40" s="515"/>
      <c r="G40" s="515"/>
      <c r="H40" s="515"/>
      <c r="I40" s="516"/>
      <c r="J40" s="515"/>
      <c r="K40" s="515"/>
      <c r="L40" s="515"/>
      <c r="M40" s="515"/>
      <c r="N40" s="515"/>
      <c r="O40" s="515"/>
      <c r="P40" s="515"/>
    </row>
    <row r="41" spans="1:16" s="23" customFormat="1" ht="21" customHeight="1" x14ac:dyDescent="0.25">
      <c r="A41" s="2" t="s">
        <v>313</v>
      </c>
      <c r="B41" s="536"/>
      <c r="C41" s="28" t="s">
        <v>295</v>
      </c>
      <c r="D41" s="155" t="s">
        <v>23</v>
      </c>
      <c r="E41" s="514"/>
      <c r="F41" s="515"/>
      <c r="G41" s="515"/>
      <c r="H41" s="515"/>
      <c r="I41" s="515"/>
      <c r="J41" s="515"/>
      <c r="K41" s="515"/>
      <c r="L41" s="515"/>
      <c r="M41" s="515"/>
      <c r="N41" s="515"/>
      <c r="O41" s="515"/>
      <c r="P41" s="515"/>
    </row>
    <row r="42" spans="1:16" s="23" customFormat="1" ht="21" customHeight="1" x14ac:dyDescent="0.25">
      <c r="A42" s="2" t="s">
        <v>314</v>
      </c>
      <c r="B42" s="536"/>
      <c r="C42" s="297" t="s">
        <v>294</v>
      </c>
      <c r="D42" s="155" t="s">
        <v>23</v>
      </c>
      <c r="E42" s="514"/>
      <c r="F42" s="515"/>
      <c r="G42" s="515"/>
      <c r="H42" s="515"/>
      <c r="I42" s="515"/>
      <c r="J42" s="515"/>
      <c r="K42" s="515"/>
      <c r="L42" s="515"/>
      <c r="M42" s="515"/>
      <c r="N42" s="515"/>
      <c r="O42" s="515"/>
      <c r="P42" s="515"/>
    </row>
    <row r="43" spans="1:16" s="23" customFormat="1" ht="29.25" customHeight="1" x14ac:dyDescent="0.25">
      <c r="A43" s="103">
        <v>2.2000000000000002</v>
      </c>
      <c r="B43" s="302" t="s">
        <v>323</v>
      </c>
      <c r="C43" s="300"/>
      <c r="D43" s="126"/>
      <c r="E43" s="126"/>
      <c r="F43" s="126"/>
      <c r="G43" s="126"/>
      <c r="H43" s="126"/>
      <c r="I43" s="126"/>
      <c r="J43" s="126"/>
      <c r="K43" s="126"/>
      <c r="L43" s="126"/>
      <c r="M43" s="126"/>
      <c r="N43" s="126"/>
      <c r="O43" s="126"/>
      <c r="P43" s="127"/>
    </row>
    <row r="44" spans="1:16" s="23" customFormat="1" ht="19.5" customHeight="1" x14ac:dyDescent="0.25">
      <c r="A44" s="2" t="s">
        <v>315</v>
      </c>
      <c r="B44" s="536" t="s">
        <v>62</v>
      </c>
      <c r="C44" s="28" t="s">
        <v>293</v>
      </c>
      <c r="D44" s="155" t="s">
        <v>23</v>
      </c>
      <c r="E44" s="514"/>
      <c r="F44" s="515"/>
      <c r="G44" s="515"/>
      <c r="H44" s="515"/>
      <c r="I44" s="515"/>
      <c r="J44" s="515"/>
      <c r="K44" s="515"/>
      <c r="L44" s="515"/>
      <c r="M44" s="515"/>
      <c r="N44" s="515"/>
      <c r="O44" s="515"/>
      <c r="P44" s="515"/>
    </row>
    <row r="45" spans="1:16" s="23" customFormat="1" ht="24" customHeight="1" x14ac:dyDescent="0.25">
      <c r="A45" s="2" t="s">
        <v>316</v>
      </c>
      <c r="B45" s="536"/>
      <c r="C45" s="28" t="s">
        <v>396</v>
      </c>
      <c r="D45" s="155" t="s">
        <v>23</v>
      </c>
      <c r="E45" s="514"/>
      <c r="F45" s="515"/>
      <c r="G45" s="515"/>
      <c r="H45" s="515"/>
      <c r="I45" s="515"/>
      <c r="J45" s="515"/>
      <c r="K45" s="515"/>
      <c r="L45" s="515"/>
      <c r="M45" s="515"/>
      <c r="N45" s="515"/>
      <c r="O45" s="515"/>
      <c r="P45" s="515"/>
    </row>
    <row r="46" spans="1:16" s="23" customFormat="1" ht="24" customHeight="1" x14ac:dyDescent="0.25">
      <c r="A46" s="2" t="s">
        <v>317</v>
      </c>
      <c r="B46" s="536"/>
      <c r="C46" s="28" t="s">
        <v>398</v>
      </c>
      <c r="D46" s="155" t="s">
        <v>23</v>
      </c>
      <c r="E46" s="514"/>
      <c r="F46" s="515"/>
      <c r="G46" s="515"/>
      <c r="H46" s="515"/>
      <c r="I46" s="515"/>
      <c r="J46" s="515"/>
      <c r="K46" s="515"/>
      <c r="L46" s="515"/>
      <c r="M46" s="515"/>
      <c r="N46" s="515"/>
      <c r="O46" s="515"/>
      <c r="P46" s="515"/>
    </row>
    <row r="47" spans="1:16" s="23" customFormat="1" ht="21" customHeight="1" x14ac:dyDescent="0.25">
      <c r="A47" s="2" t="s">
        <v>318</v>
      </c>
      <c r="B47" s="536"/>
      <c r="C47" s="297" t="s">
        <v>294</v>
      </c>
      <c r="D47" s="155" t="s">
        <v>23</v>
      </c>
      <c r="E47" s="514"/>
      <c r="F47" s="515"/>
      <c r="G47" s="515"/>
      <c r="H47" s="515"/>
      <c r="I47" s="515"/>
      <c r="J47" s="515"/>
      <c r="K47" s="515"/>
      <c r="L47" s="515"/>
      <c r="M47" s="515"/>
      <c r="N47" s="515"/>
      <c r="O47" s="515"/>
      <c r="P47" s="515"/>
    </row>
    <row r="48" spans="1:16" s="23" customFormat="1" ht="21" customHeight="1" x14ac:dyDescent="0.25">
      <c r="A48" s="2" t="s">
        <v>319</v>
      </c>
      <c r="B48" s="536" t="s">
        <v>61</v>
      </c>
      <c r="C48" s="28" t="s">
        <v>63</v>
      </c>
      <c r="D48" s="155" t="s">
        <v>23</v>
      </c>
      <c r="E48" s="514"/>
      <c r="F48" s="515"/>
      <c r="G48" s="515"/>
      <c r="H48" s="515"/>
      <c r="I48" s="515"/>
      <c r="J48" s="515"/>
      <c r="K48" s="515"/>
      <c r="L48" s="515"/>
      <c r="M48" s="515"/>
      <c r="N48" s="515"/>
      <c r="O48" s="515"/>
      <c r="P48" s="515"/>
    </row>
    <row r="49" spans="1:18" ht="21" customHeight="1" x14ac:dyDescent="0.25">
      <c r="A49" s="2" t="s">
        <v>320</v>
      </c>
      <c r="B49" s="536"/>
      <c r="C49" s="28" t="s">
        <v>64</v>
      </c>
      <c r="D49" s="155" t="s">
        <v>23</v>
      </c>
      <c r="E49" s="514"/>
      <c r="F49" s="515"/>
      <c r="G49" s="515"/>
      <c r="H49" s="515"/>
      <c r="I49" s="516"/>
      <c r="J49" s="515"/>
      <c r="K49" s="515"/>
      <c r="L49" s="515"/>
      <c r="M49" s="515"/>
      <c r="N49" s="515"/>
      <c r="O49" s="515"/>
      <c r="P49" s="515"/>
    </row>
    <row r="50" spans="1:18" ht="21" customHeight="1" x14ac:dyDescent="0.25">
      <c r="A50" s="2" t="s">
        <v>321</v>
      </c>
      <c r="B50" s="536"/>
      <c r="C50" s="28" t="s">
        <v>294</v>
      </c>
      <c r="D50" s="155" t="s">
        <v>23</v>
      </c>
      <c r="E50" s="514"/>
      <c r="F50" s="515"/>
      <c r="G50" s="515"/>
      <c r="H50" s="515"/>
      <c r="I50" s="515"/>
      <c r="J50" s="515"/>
      <c r="K50" s="515"/>
      <c r="L50" s="515"/>
      <c r="M50" s="515"/>
      <c r="N50" s="515"/>
      <c r="O50" s="515"/>
      <c r="P50" s="515"/>
    </row>
    <row r="51" spans="1:18" ht="19.5" customHeight="1" x14ac:dyDescent="0.25">
      <c r="A51" s="117"/>
      <c r="B51" s="143"/>
      <c r="C51" s="144"/>
      <c r="D51" s="145"/>
      <c r="E51" s="146"/>
      <c r="F51" s="146"/>
      <c r="G51" s="146"/>
      <c r="H51" s="146"/>
      <c r="I51" s="146"/>
      <c r="J51" s="146"/>
      <c r="K51" s="147"/>
      <c r="L51" s="147"/>
      <c r="M51" s="147"/>
      <c r="N51" s="147"/>
      <c r="O51" s="147"/>
      <c r="P51" s="147"/>
    </row>
    <row r="52" spans="1:18" ht="23.25" customHeight="1" x14ac:dyDescent="0.25">
      <c r="P52" s="417"/>
      <c r="Q52" s="418" t="s">
        <v>383</v>
      </c>
    </row>
    <row r="53" spans="1:18" s="101" customFormat="1" ht="33" customHeight="1" x14ac:dyDescent="0.25">
      <c r="A53" s="306">
        <v>3</v>
      </c>
      <c r="B53" s="305" t="s">
        <v>327</v>
      </c>
      <c r="Q53" s="325"/>
    </row>
    <row r="54" spans="1:18" ht="27" customHeight="1" x14ac:dyDescent="0.25">
      <c r="A54" s="578" t="s">
        <v>24</v>
      </c>
      <c r="B54" s="578"/>
      <c r="C54" s="578"/>
      <c r="D54" s="591" t="s">
        <v>162</v>
      </c>
      <c r="E54" s="586" t="s">
        <v>328</v>
      </c>
      <c r="F54" s="587"/>
      <c r="G54" s="587"/>
      <c r="H54" s="587"/>
      <c r="I54" s="587"/>
      <c r="J54" s="587"/>
      <c r="K54" s="587"/>
      <c r="L54" s="587"/>
      <c r="M54" s="587"/>
      <c r="N54" s="587"/>
      <c r="O54" s="587"/>
      <c r="P54" s="587"/>
      <c r="Q54" s="588"/>
    </row>
    <row r="55" spans="1:18" ht="24" customHeight="1" x14ac:dyDescent="0.25">
      <c r="A55" s="578"/>
      <c r="B55" s="578"/>
      <c r="C55" s="578"/>
      <c r="D55" s="592"/>
      <c r="E55" s="111" t="s">
        <v>149</v>
      </c>
      <c r="F55" s="111" t="s">
        <v>150</v>
      </c>
      <c r="G55" s="111" t="s">
        <v>151</v>
      </c>
      <c r="H55" s="111" t="s">
        <v>152</v>
      </c>
      <c r="I55" s="111" t="s">
        <v>153</v>
      </c>
      <c r="J55" s="111" t="s">
        <v>154</v>
      </c>
      <c r="K55" s="111" t="s">
        <v>187</v>
      </c>
      <c r="L55" s="111" t="s">
        <v>155</v>
      </c>
      <c r="M55" s="111" t="s">
        <v>156</v>
      </c>
      <c r="N55" s="111" t="s">
        <v>157</v>
      </c>
      <c r="O55" s="111" t="s">
        <v>158</v>
      </c>
      <c r="P55" s="111" t="s">
        <v>159</v>
      </c>
      <c r="Q55" s="457" t="str">
        <f>Q4</f>
        <v>..... он</v>
      </c>
    </row>
    <row r="56" spans="1:18" s="122" customFormat="1" ht="33" customHeight="1" x14ac:dyDescent="0.25">
      <c r="A56" s="449">
        <v>3</v>
      </c>
      <c r="B56" s="589" t="s">
        <v>72</v>
      </c>
      <c r="C56" s="589"/>
      <c r="D56" s="159" t="s">
        <v>6</v>
      </c>
      <c r="E56" s="311">
        <f>+E57+E67+E76</f>
        <v>0</v>
      </c>
      <c r="F56" s="311">
        <f t="shared" ref="F56:P56" si="3">+F57+F67+F76</f>
        <v>0</v>
      </c>
      <c r="G56" s="311">
        <f t="shared" si="3"/>
        <v>0</v>
      </c>
      <c r="H56" s="311">
        <f t="shared" si="3"/>
        <v>0</v>
      </c>
      <c r="I56" s="311">
        <f t="shared" si="3"/>
        <v>0</v>
      </c>
      <c r="J56" s="311">
        <f t="shared" si="3"/>
        <v>0</v>
      </c>
      <c r="K56" s="311">
        <f t="shared" si="3"/>
        <v>0</v>
      </c>
      <c r="L56" s="311">
        <f t="shared" si="3"/>
        <v>0</v>
      </c>
      <c r="M56" s="311">
        <f t="shared" si="3"/>
        <v>0</v>
      </c>
      <c r="N56" s="311">
        <f t="shared" si="3"/>
        <v>0</v>
      </c>
      <c r="O56" s="311">
        <f t="shared" si="3"/>
        <v>0</v>
      </c>
      <c r="P56" s="311">
        <f t="shared" si="3"/>
        <v>0</v>
      </c>
      <c r="Q56" s="330">
        <f t="shared" ref="Q56:Q78" si="4">SUM(E56:P56)</f>
        <v>0</v>
      </c>
      <c r="R56" s="122" t="s">
        <v>326</v>
      </c>
    </row>
    <row r="57" spans="1:18" ht="19.5" customHeight="1" x14ac:dyDescent="0.25">
      <c r="A57" s="310">
        <v>3.1</v>
      </c>
      <c r="B57" s="590" t="s">
        <v>60</v>
      </c>
      <c r="C57" s="590"/>
      <c r="D57" s="160" t="s">
        <v>6</v>
      </c>
      <c r="E57" s="312">
        <f>SUM(E58:E66)</f>
        <v>0</v>
      </c>
      <c r="F57" s="312">
        <f t="shared" ref="F57:P57" si="5">SUM(F58:F66)</f>
        <v>0</v>
      </c>
      <c r="G57" s="312">
        <f t="shared" si="5"/>
        <v>0</v>
      </c>
      <c r="H57" s="312">
        <f t="shared" si="5"/>
        <v>0</v>
      </c>
      <c r="I57" s="312">
        <f t="shared" si="5"/>
        <v>0</v>
      </c>
      <c r="J57" s="312">
        <f t="shared" si="5"/>
        <v>0</v>
      </c>
      <c r="K57" s="312">
        <f t="shared" si="5"/>
        <v>0</v>
      </c>
      <c r="L57" s="312">
        <f t="shared" si="5"/>
        <v>0</v>
      </c>
      <c r="M57" s="312">
        <f t="shared" si="5"/>
        <v>0</v>
      </c>
      <c r="N57" s="312">
        <f t="shared" si="5"/>
        <v>0</v>
      </c>
      <c r="O57" s="312">
        <f t="shared" si="5"/>
        <v>0</v>
      </c>
      <c r="P57" s="312">
        <f t="shared" si="5"/>
        <v>0</v>
      </c>
      <c r="Q57" s="331">
        <f t="shared" si="4"/>
        <v>0</v>
      </c>
      <c r="R57" s="479" t="e">
        <f>+Q57/Q6</f>
        <v>#DIV/0!</v>
      </c>
    </row>
    <row r="58" spans="1:18" ht="19.5" customHeight="1" x14ac:dyDescent="0.25">
      <c r="A58" s="298" t="s">
        <v>307</v>
      </c>
      <c r="B58" s="535" t="s">
        <v>62</v>
      </c>
      <c r="C58" s="439" t="s">
        <v>440</v>
      </c>
      <c r="D58" s="161" t="s">
        <v>6</v>
      </c>
      <c r="E58" s="313">
        <f>+E7*E35</f>
        <v>0</v>
      </c>
      <c r="F58" s="313">
        <f t="shared" ref="F58:P58" si="6">+F7*F35</f>
        <v>0</v>
      </c>
      <c r="G58" s="313">
        <f t="shared" si="6"/>
        <v>0</v>
      </c>
      <c r="H58" s="313">
        <f t="shared" si="6"/>
        <v>0</v>
      </c>
      <c r="I58" s="313">
        <f t="shared" si="6"/>
        <v>0</v>
      </c>
      <c r="J58" s="313">
        <f t="shared" si="6"/>
        <v>0</v>
      </c>
      <c r="K58" s="313">
        <f t="shared" si="6"/>
        <v>0</v>
      </c>
      <c r="L58" s="313">
        <f t="shared" si="6"/>
        <v>0</v>
      </c>
      <c r="M58" s="313">
        <f t="shared" si="6"/>
        <v>0</v>
      </c>
      <c r="N58" s="313">
        <f t="shared" si="6"/>
        <v>0</v>
      </c>
      <c r="O58" s="313">
        <f t="shared" si="6"/>
        <v>0</v>
      </c>
      <c r="P58" s="313">
        <f t="shared" si="6"/>
        <v>0</v>
      </c>
      <c r="Q58" s="328">
        <f t="shared" si="4"/>
        <v>0</v>
      </c>
      <c r="R58" s="478"/>
    </row>
    <row r="59" spans="1:18" ht="19.5" customHeight="1" x14ac:dyDescent="0.25">
      <c r="A59" s="2" t="s">
        <v>308</v>
      </c>
      <c r="B59" s="535"/>
      <c r="C59" s="28" t="s">
        <v>293</v>
      </c>
      <c r="D59" s="161" t="s">
        <v>6</v>
      </c>
      <c r="E59" s="313">
        <f>E8*E35</f>
        <v>0</v>
      </c>
      <c r="F59" s="313">
        <f t="shared" ref="F59:P59" si="7">F8*F35</f>
        <v>0</v>
      </c>
      <c r="G59" s="313">
        <f t="shared" si="7"/>
        <v>0</v>
      </c>
      <c r="H59" s="313">
        <f t="shared" si="7"/>
        <v>0</v>
      </c>
      <c r="I59" s="313">
        <f t="shared" si="7"/>
        <v>0</v>
      </c>
      <c r="J59" s="313">
        <f t="shared" si="7"/>
        <v>0</v>
      </c>
      <c r="K59" s="313">
        <f t="shared" si="7"/>
        <v>0</v>
      </c>
      <c r="L59" s="313">
        <f t="shared" si="7"/>
        <v>0</v>
      </c>
      <c r="M59" s="313">
        <f t="shared" si="7"/>
        <v>0</v>
      </c>
      <c r="N59" s="313">
        <f t="shared" si="7"/>
        <v>0</v>
      </c>
      <c r="O59" s="313">
        <f t="shared" si="7"/>
        <v>0</v>
      </c>
      <c r="P59" s="313">
        <f t="shared" si="7"/>
        <v>0</v>
      </c>
      <c r="Q59" s="328">
        <f t="shared" si="4"/>
        <v>0</v>
      </c>
      <c r="R59" s="478"/>
    </row>
    <row r="60" spans="1:18" ht="24" customHeight="1" x14ac:dyDescent="0.25">
      <c r="A60" s="298" t="s">
        <v>309</v>
      </c>
      <c r="B60" s="535"/>
      <c r="C60" s="28" t="s">
        <v>181</v>
      </c>
      <c r="D60" s="161" t="s">
        <v>6</v>
      </c>
      <c r="E60" s="313">
        <f t="shared" ref="E60:P66" si="8">+E9*E36</f>
        <v>0</v>
      </c>
      <c r="F60" s="313">
        <f t="shared" si="8"/>
        <v>0</v>
      </c>
      <c r="G60" s="313">
        <f t="shared" si="8"/>
        <v>0</v>
      </c>
      <c r="H60" s="313">
        <f t="shared" si="8"/>
        <v>0</v>
      </c>
      <c r="I60" s="313">
        <f t="shared" si="8"/>
        <v>0</v>
      </c>
      <c r="J60" s="313">
        <f t="shared" si="8"/>
        <v>0</v>
      </c>
      <c r="K60" s="313">
        <f t="shared" si="8"/>
        <v>0</v>
      </c>
      <c r="L60" s="313">
        <f t="shared" si="8"/>
        <v>0</v>
      </c>
      <c r="M60" s="313">
        <f t="shared" si="8"/>
        <v>0</v>
      </c>
      <c r="N60" s="313">
        <f t="shared" si="8"/>
        <v>0</v>
      </c>
      <c r="O60" s="313">
        <f t="shared" si="8"/>
        <v>0</v>
      </c>
      <c r="P60" s="313">
        <f t="shared" si="8"/>
        <v>0</v>
      </c>
      <c r="Q60" s="328">
        <f t="shared" ref="Q60:Q66" si="9">SUM(E60:P60)</f>
        <v>0</v>
      </c>
      <c r="R60" s="478"/>
    </row>
    <row r="61" spans="1:18" ht="24" customHeight="1" x14ac:dyDescent="0.25">
      <c r="A61" s="298" t="s">
        <v>310</v>
      </c>
      <c r="B61" s="535"/>
      <c r="C61" s="28" t="s">
        <v>182</v>
      </c>
      <c r="D61" s="161" t="s">
        <v>6</v>
      </c>
      <c r="E61" s="313">
        <f t="shared" si="8"/>
        <v>0</v>
      </c>
      <c r="F61" s="313">
        <f t="shared" si="8"/>
        <v>0</v>
      </c>
      <c r="G61" s="313">
        <f t="shared" si="8"/>
        <v>0</v>
      </c>
      <c r="H61" s="313">
        <f t="shared" si="8"/>
        <v>0</v>
      </c>
      <c r="I61" s="313">
        <f t="shared" si="8"/>
        <v>0</v>
      </c>
      <c r="J61" s="313">
        <f t="shared" si="8"/>
        <v>0</v>
      </c>
      <c r="K61" s="313">
        <f t="shared" si="8"/>
        <v>0</v>
      </c>
      <c r="L61" s="313">
        <f t="shared" si="8"/>
        <v>0</v>
      </c>
      <c r="M61" s="313">
        <f t="shared" si="8"/>
        <v>0</v>
      </c>
      <c r="N61" s="313">
        <f t="shared" si="8"/>
        <v>0</v>
      </c>
      <c r="O61" s="313">
        <f t="shared" si="8"/>
        <v>0</v>
      </c>
      <c r="P61" s="313">
        <f t="shared" si="8"/>
        <v>0</v>
      </c>
      <c r="Q61" s="328">
        <f t="shared" si="9"/>
        <v>0</v>
      </c>
      <c r="R61" s="478"/>
    </row>
    <row r="62" spans="1:18" ht="24" customHeight="1" x14ac:dyDescent="0.25">
      <c r="A62" s="2" t="s">
        <v>311</v>
      </c>
      <c r="B62" s="535"/>
      <c r="C62" s="297" t="s">
        <v>294</v>
      </c>
      <c r="D62" s="161" t="s">
        <v>6</v>
      </c>
      <c r="E62" s="313">
        <f t="shared" si="8"/>
        <v>0</v>
      </c>
      <c r="F62" s="313">
        <f t="shared" si="8"/>
        <v>0</v>
      </c>
      <c r="G62" s="313">
        <f t="shared" si="8"/>
        <v>0</v>
      </c>
      <c r="H62" s="313">
        <f t="shared" si="8"/>
        <v>0</v>
      </c>
      <c r="I62" s="313">
        <f t="shared" si="8"/>
        <v>0</v>
      </c>
      <c r="J62" s="313">
        <f t="shared" si="8"/>
        <v>0</v>
      </c>
      <c r="K62" s="313">
        <f t="shared" si="8"/>
        <v>0</v>
      </c>
      <c r="L62" s="313">
        <f t="shared" si="8"/>
        <v>0</v>
      </c>
      <c r="M62" s="313">
        <f t="shared" si="8"/>
        <v>0</v>
      </c>
      <c r="N62" s="313">
        <f t="shared" si="8"/>
        <v>0</v>
      </c>
      <c r="O62" s="313">
        <f t="shared" si="8"/>
        <v>0</v>
      </c>
      <c r="P62" s="313">
        <f t="shared" si="8"/>
        <v>0</v>
      </c>
      <c r="Q62" s="328">
        <f t="shared" si="9"/>
        <v>0</v>
      </c>
      <c r="R62" s="478"/>
    </row>
    <row r="63" spans="1:18" ht="19.5" customHeight="1" x14ac:dyDescent="0.25">
      <c r="A63" s="2" t="s">
        <v>312</v>
      </c>
      <c r="B63" s="536" t="s">
        <v>61</v>
      </c>
      <c r="C63" s="28" t="s">
        <v>63</v>
      </c>
      <c r="D63" s="161" t="s">
        <v>6</v>
      </c>
      <c r="E63" s="313">
        <f t="shared" si="8"/>
        <v>0</v>
      </c>
      <c r="F63" s="313">
        <f t="shared" si="8"/>
        <v>0</v>
      </c>
      <c r="G63" s="313">
        <f t="shared" si="8"/>
        <v>0</v>
      </c>
      <c r="H63" s="313">
        <f t="shared" si="8"/>
        <v>0</v>
      </c>
      <c r="I63" s="313">
        <f t="shared" si="8"/>
        <v>0</v>
      </c>
      <c r="J63" s="313">
        <f t="shared" si="8"/>
        <v>0</v>
      </c>
      <c r="K63" s="313">
        <f t="shared" si="8"/>
        <v>0</v>
      </c>
      <c r="L63" s="313">
        <f t="shared" si="8"/>
        <v>0</v>
      </c>
      <c r="M63" s="313">
        <f t="shared" si="8"/>
        <v>0</v>
      </c>
      <c r="N63" s="313">
        <f t="shared" si="8"/>
        <v>0</v>
      </c>
      <c r="O63" s="313">
        <f t="shared" si="8"/>
        <v>0</v>
      </c>
      <c r="P63" s="313">
        <f t="shared" si="8"/>
        <v>0</v>
      </c>
      <c r="Q63" s="328">
        <f t="shared" si="9"/>
        <v>0</v>
      </c>
      <c r="R63" s="478"/>
    </row>
    <row r="64" spans="1:18" ht="19.5" customHeight="1" x14ac:dyDescent="0.25">
      <c r="A64" s="2" t="s">
        <v>313</v>
      </c>
      <c r="B64" s="536"/>
      <c r="C64" s="28" t="s">
        <v>64</v>
      </c>
      <c r="D64" s="161" t="s">
        <v>6</v>
      </c>
      <c r="E64" s="313">
        <f t="shared" si="8"/>
        <v>0</v>
      </c>
      <c r="F64" s="313">
        <f t="shared" si="8"/>
        <v>0</v>
      </c>
      <c r="G64" s="313">
        <f t="shared" si="8"/>
        <v>0</v>
      </c>
      <c r="H64" s="313">
        <f t="shared" si="8"/>
        <v>0</v>
      </c>
      <c r="I64" s="313">
        <f t="shared" si="8"/>
        <v>0</v>
      </c>
      <c r="J64" s="313">
        <f t="shared" si="8"/>
        <v>0</v>
      </c>
      <c r="K64" s="313">
        <f t="shared" si="8"/>
        <v>0</v>
      </c>
      <c r="L64" s="313">
        <f t="shared" si="8"/>
        <v>0</v>
      </c>
      <c r="M64" s="313">
        <f t="shared" si="8"/>
        <v>0</v>
      </c>
      <c r="N64" s="313">
        <f t="shared" si="8"/>
        <v>0</v>
      </c>
      <c r="O64" s="313">
        <f t="shared" si="8"/>
        <v>0</v>
      </c>
      <c r="P64" s="313">
        <f t="shared" si="8"/>
        <v>0</v>
      </c>
      <c r="Q64" s="328">
        <f t="shared" si="9"/>
        <v>0</v>
      </c>
      <c r="R64" s="478"/>
    </row>
    <row r="65" spans="1:18" ht="19.5" customHeight="1" x14ac:dyDescent="0.25">
      <c r="A65" s="2" t="s">
        <v>314</v>
      </c>
      <c r="B65" s="536"/>
      <c r="C65" s="28" t="s">
        <v>295</v>
      </c>
      <c r="D65" s="161" t="s">
        <v>6</v>
      </c>
      <c r="E65" s="313">
        <f t="shared" si="8"/>
        <v>0</v>
      </c>
      <c r="F65" s="313">
        <f t="shared" si="8"/>
        <v>0</v>
      </c>
      <c r="G65" s="313">
        <f t="shared" si="8"/>
        <v>0</v>
      </c>
      <c r="H65" s="313">
        <f t="shared" si="8"/>
        <v>0</v>
      </c>
      <c r="I65" s="313">
        <f t="shared" si="8"/>
        <v>0</v>
      </c>
      <c r="J65" s="313">
        <f t="shared" si="8"/>
        <v>0</v>
      </c>
      <c r="K65" s="313">
        <f t="shared" si="8"/>
        <v>0</v>
      </c>
      <c r="L65" s="313">
        <f t="shared" si="8"/>
        <v>0</v>
      </c>
      <c r="M65" s="313">
        <f t="shared" si="8"/>
        <v>0</v>
      </c>
      <c r="N65" s="313">
        <f t="shared" si="8"/>
        <v>0</v>
      </c>
      <c r="O65" s="313">
        <f t="shared" si="8"/>
        <v>0</v>
      </c>
      <c r="P65" s="313">
        <f t="shared" si="8"/>
        <v>0</v>
      </c>
      <c r="Q65" s="328">
        <f t="shared" si="9"/>
        <v>0</v>
      </c>
      <c r="R65" s="478"/>
    </row>
    <row r="66" spans="1:18" ht="19.5" customHeight="1" x14ac:dyDescent="0.25">
      <c r="A66" s="2" t="s">
        <v>443</v>
      </c>
      <c r="B66" s="536"/>
      <c r="C66" s="297" t="s">
        <v>294</v>
      </c>
      <c r="D66" s="161" t="s">
        <v>6</v>
      </c>
      <c r="E66" s="313">
        <f t="shared" si="8"/>
        <v>0</v>
      </c>
      <c r="F66" s="313">
        <f t="shared" si="8"/>
        <v>0</v>
      </c>
      <c r="G66" s="313">
        <f t="shared" si="8"/>
        <v>0</v>
      </c>
      <c r="H66" s="313">
        <f t="shared" si="8"/>
        <v>0</v>
      </c>
      <c r="I66" s="313">
        <f t="shared" si="8"/>
        <v>0</v>
      </c>
      <c r="J66" s="313">
        <f t="shared" si="8"/>
        <v>0</v>
      </c>
      <c r="K66" s="313">
        <f t="shared" si="8"/>
        <v>0</v>
      </c>
      <c r="L66" s="313">
        <f t="shared" si="8"/>
        <v>0</v>
      </c>
      <c r="M66" s="313">
        <f t="shared" si="8"/>
        <v>0</v>
      </c>
      <c r="N66" s="313">
        <f t="shared" si="8"/>
        <v>0</v>
      </c>
      <c r="O66" s="313">
        <f t="shared" si="8"/>
        <v>0</v>
      </c>
      <c r="P66" s="313">
        <f t="shared" si="8"/>
        <v>0</v>
      </c>
      <c r="Q66" s="328">
        <f t="shared" si="9"/>
        <v>0</v>
      </c>
      <c r="R66" s="478"/>
    </row>
    <row r="67" spans="1:18" ht="32.25" customHeight="1" x14ac:dyDescent="0.25">
      <c r="A67" s="310">
        <v>3.2</v>
      </c>
      <c r="B67" s="584" t="s">
        <v>67</v>
      </c>
      <c r="C67" s="585"/>
      <c r="D67" s="163" t="s">
        <v>6</v>
      </c>
      <c r="E67" s="314">
        <f>SUM(E68:E75)</f>
        <v>0</v>
      </c>
      <c r="F67" s="314">
        <f t="shared" ref="F67:P67" si="10">SUM(F68:F75)</f>
        <v>0</v>
      </c>
      <c r="G67" s="314">
        <f t="shared" si="10"/>
        <v>0</v>
      </c>
      <c r="H67" s="314">
        <f t="shared" si="10"/>
        <v>0</v>
      </c>
      <c r="I67" s="314">
        <f t="shared" si="10"/>
        <v>0</v>
      </c>
      <c r="J67" s="314">
        <f t="shared" si="10"/>
        <v>0</v>
      </c>
      <c r="K67" s="314">
        <f t="shared" si="10"/>
        <v>0</v>
      </c>
      <c r="L67" s="314">
        <f t="shared" si="10"/>
        <v>0</v>
      </c>
      <c r="M67" s="314">
        <f t="shared" si="10"/>
        <v>0</v>
      </c>
      <c r="N67" s="314">
        <f t="shared" si="10"/>
        <v>0</v>
      </c>
      <c r="O67" s="314">
        <f t="shared" si="10"/>
        <v>0</v>
      </c>
      <c r="P67" s="314">
        <f t="shared" si="10"/>
        <v>0</v>
      </c>
      <c r="Q67" s="329">
        <f>SUM(E67:P67)</f>
        <v>0</v>
      </c>
      <c r="R67" s="479" t="e">
        <f>+Q67/Q16</f>
        <v>#DIV/0!</v>
      </c>
    </row>
    <row r="68" spans="1:18" ht="19.5" customHeight="1" x14ac:dyDescent="0.25">
      <c r="A68" s="2" t="s">
        <v>315</v>
      </c>
      <c r="B68" s="536" t="s">
        <v>62</v>
      </c>
      <c r="C68" s="438" t="str">
        <f>C58</f>
        <v xml:space="preserve">Байгуулгын Дулааны хэсэгт </v>
      </c>
      <c r="D68" s="161" t="s">
        <v>6</v>
      </c>
      <c r="E68" s="313">
        <f t="shared" ref="E68:P68" si="11">+E17*E44</f>
        <v>0</v>
      </c>
      <c r="F68" s="313">
        <f t="shared" si="11"/>
        <v>0</v>
      </c>
      <c r="G68" s="313">
        <f t="shared" si="11"/>
        <v>0</v>
      </c>
      <c r="H68" s="313">
        <f t="shared" si="11"/>
        <v>0</v>
      </c>
      <c r="I68" s="313">
        <f t="shared" si="11"/>
        <v>0</v>
      </c>
      <c r="J68" s="313">
        <f t="shared" si="11"/>
        <v>0</v>
      </c>
      <c r="K68" s="313">
        <f t="shared" si="11"/>
        <v>0</v>
      </c>
      <c r="L68" s="313">
        <f t="shared" si="11"/>
        <v>0</v>
      </c>
      <c r="M68" s="313">
        <f t="shared" si="11"/>
        <v>0</v>
      </c>
      <c r="N68" s="313">
        <f t="shared" si="11"/>
        <v>0</v>
      </c>
      <c r="O68" s="313">
        <f t="shared" si="11"/>
        <v>0</v>
      </c>
      <c r="P68" s="313">
        <f t="shared" si="11"/>
        <v>0</v>
      </c>
      <c r="Q68" s="328">
        <f t="shared" si="4"/>
        <v>0</v>
      </c>
    </row>
    <row r="69" spans="1:18" ht="19.5" customHeight="1" x14ac:dyDescent="0.25">
      <c r="A69" s="2" t="s">
        <v>316</v>
      </c>
      <c r="B69" s="536"/>
      <c r="C69" s="28" t="s">
        <v>293</v>
      </c>
      <c r="D69" s="161" t="s">
        <v>6</v>
      </c>
      <c r="E69" s="313">
        <f>E18*E44</f>
        <v>0</v>
      </c>
      <c r="F69" s="313">
        <f t="shared" ref="F69:P69" si="12">F18*F44</f>
        <v>0</v>
      </c>
      <c r="G69" s="313">
        <f t="shared" si="12"/>
        <v>0</v>
      </c>
      <c r="H69" s="313">
        <f t="shared" si="12"/>
        <v>0</v>
      </c>
      <c r="I69" s="313">
        <f t="shared" si="12"/>
        <v>0</v>
      </c>
      <c r="J69" s="313">
        <f t="shared" si="12"/>
        <v>0</v>
      </c>
      <c r="K69" s="313">
        <f t="shared" si="12"/>
        <v>0</v>
      </c>
      <c r="L69" s="313">
        <f t="shared" si="12"/>
        <v>0</v>
      </c>
      <c r="M69" s="313">
        <f t="shared" si="12"/>
        <v>0</v>
      </c>
      <c r="N69" s="313">
        <f t="shared" si="12"/>
        <v>0</v>
      </c>
      <c r="O69" s="313">
        <f t="shared" si="12"/>
        <v>0</v>
      </c>
      <c r="P69" s="313">
        <f t="shared" si="12"/>
        <v>0</v>
      </c>
      <c r="Q69" s="328">
        <f t="shared" si="4"/>
        <v>0</v>
      </c>
    </row>
    <row r="70" spans="1:18" ht="24" customHeight="1" x14ac:dyDescent="0.25">
      <c r="A70" s="2" t="s">
        <v>317</v>
      </c>
      <c r="B70" s="536"/>
      <c r="C70" s="28" t="s">
        <v>396</v>
      </c>
      <c r="D70" s="161" t="s">
        <v>6</v>
      </c>
      <c r="E70" s="313">
        <f t="shared" ref="E70:P71" si="13">+E19*E45</f>
        <v>0</v>
      </c>
      <c r="F70" s="313">
        <f t="shared" si="13"/>
        <v>0</v>
      </c>
      <c r="G70" s="313">
        <f t="shared" si="13"/>
        <v>0</v>
      </c>
      <c r="H70" s="313">
        <f t="shared" si="13"/>
        <v>0</v>
      </c>
      <c r="I70" s="313">
        <f t="shared" si="13"/>
        <v>0</v>
      </c>
      <c r="J70" s="313">
        <f t="shared" si="13"/>
        <v>0</v>
      </c>
      <c r="K70" s="313">
        <f t="shared" si="13"/>
        <v>0</v>
      </c>
      <c r="L70" s="313">
        <f t="shared" si="13"/>
        <v>0</v>
      </c>
      <c r="M70" s="313">
        <f t="shared" si="13"/>
        <v>0</v>
      </c>
      <c r="N70" s="313">
        <f t="shared" si="13"/>
        <v>0</v>
      </c>
      <c r="O70" s="313">
        <f t="shared" si="13"/>
        <v>0</v>
      </c>
      <c r="P70" s="313">
        <f t="shared" si="13"/>
        <v>0</v>
      </c>
      <c r="Q70" s="328">
        <f t="shared" ref="Q70:Q75" si="14">SUM(E70:P70)</f>
        <v>0</v>
      </c>
    </row>
    <row r="71" spans="1:18" ht="24" customHeight="1" x14ac:dyDescent="0.25">
      <c r="A71" s="2" t="s">
        <v>318</v>
      </c>
      <c r="B71" s="536"/>
      <c r="C71" s="28" t="s">
        <v>397</v>
      </c>
      <c r="D71" s="161" t="s">
        <v>6</v>
      </c>
      <c r="E71" s="313">
        <f>+E20*E46</f>
        <v>0</v>
      </c>
      <c r="F71" s="313">
        <f t="shared" si="13"/>
        <v>0</v>
      </c>
      <c r="G71" s="313">
        <f t="shared" si="13"/>
        <v>0</v>
      </c>
      <c r="H71" s="313">
        <f t="shared" si="13"/>
        <v>0</v>
      </c>
      <c r="I71" s="313">
        <f t="shared" si="13"/>
        <v>0</v>
      </c>
      <c r="J71" s="313">
        <f t="shared" si="13"/>
        <v>0</v>
      </c>
      <c r="K71" s="313">
        <f t="shared" si="13"/>
        <v>0</v>
      </c>
      <c r="L71" s="313">
        <f t="shared" si="13"/>
        <v>0</v>
      </c>
      <c r="M71" s="313">
        <f t="shared" si="13"/>
        <v>0</v>
      </c>
      <c r="N71" s="313">
        <f t="shared" si="13"/>
        <v>0</v>
      </c>
      <c r="O71" s="313">
        <f t="shared" si="13"/>
        <v>0</v>
      </c>
      <c r="P71" s="313">
        <f t="shared" si="13"/>
        <v>0</v>
      </c>
      <c r="Q71" s="328">
        <f t="shared" si="14"/>
        <v>0</v>
      </c>
    </row>
    <row r="72" spans="1:18" ht="24" customHeight="1" x14ac:dyDescent="0.25">
      <c r="A72" s="2" t="s">
        <v>319</v>
      </c>
      <c r="B72" s="536"/>
      <c r="C72" s="297" t="s">
        <v>294</v>
      </c>
      <c r="D72" s="161" t="s">
        <v>6</v>
      </c>
      <c r="E72" s="313">
        <f t="shared" ref="E72:P75" si="15">+E21*E47</f>
        <v>0</v>
      </c>
      <c r="F72" s="313">
        <f t="shared" si="15"/>
        <v>0</v>
      </c>
      <c r="G72" s="313">
        <f t="shared" si="15"/>
        <v>0</v>
      </c>
      <c r="H72" s="313">
        <f t="shared" si="15"/>
        <v>0</v>
      </c>
      <c r="I72" s="313">
        <f t="shared" si="15"/>
        <v>0</v>
      </c>
      <c r="J72" s="313">
        <f t="shared" si="15"/>
        <v>0</v>
      </c>
      <c r="K72" s="313">
        <f t="shared" si="15"/>
        <v>0</v>
      </c>
      <c r="L72" s="313">
        <f t="shared" si="15"/>
        <v>0</v>
      </c>
      <c r="M72" s="313">
        <f t="shared" si="15"/>
        <v>0</v>
      </c>
      <c r="N72" s="313">
        <f t="shared" si="15"/>
        <v>0</v>
      </c>
      <c r="O72" s="313">
        <f t="shared" si="15"/>
        <v>0</v>
      </c>
      <c r="P72" s="313">
        <f t="shared" si="15"/>
        <v>0</v>
      </c>
      <c r="Q72" s="328">
        <f t="shared" si="14"/>
        <v>0</v>
      </c>
    </row>
    <row r="73" spans="1:18" ht="19.5" customHeight="1" x14ac:dyDescent="0.25">
      <c r="A73" s="2" t="s">
        <v>320</v>
      </c>
      <c r="B73" s="536" t="s">
        <v>61</v>
      </c>
      <c r="C73" s="28" t="s">
        <v>63</v>
      </c>
      <c r="D73" s="161" t="s">
        <v>6</v>
      </c>
      <c r="E73" s="313">
        <f t="shared" si="15"/>
        <v>0</v>
      </c>
      <c r="F73" s="313">
        <f t="shared" si="15"/>
        <v>0</v>
      </c>
      <c r="G73" s="313">
        <f t="shared" si="15"/>
        <v>0</v>
      </c>
      <c r="H73" s="313">
        <f t="shared" si="15"/>
        <v>0</v>
      </c>
      <c r="I73" s="313">
        <f t="shared" si="15"/>
        <v>0</v>
      </c>
      <c r="J73" s="313">
        <f t="shared" si="15"/>
        <v>0</v>
      </c>
      <c r="K73" s="313">
        <f t="shared" si="15"/>
        <v>0</v>
      </c>
      <c r="L73" s="313">
        <f t="shared" si="15"/>
        <v>0</v>
      </c>
      <c r="M73" s="313">
        <f t="shared" si="15"/>
        <v>0</v>
      </c>
      <c r="N73" s="313">
        <f t="shared" si="15"/>
        <v>0</v>
      </c>
      <c r="O73" s="313">
        <f t="shared" si="15"/>
        <v>0</v>
      </c>
      <c r="P73" s="313">
        <f t="shared" si="15"/>
        <v>0</v>
      </c>
      <c r="Q73" s="328">
        <f t="shared" si="14"/>
        <v>0</v>
      </c>
    </row>
    <row r="74" spans="1:18" ht="19.5" customHeight="1" x14ac:dyDescent="0.25">
      <c r="A74" s="2" t="s">
        <v>321</v>
      </c>
      <c r="B74" s="536"/>
      <c r="C74" s="28" t="s">
        <v>64</v>
      </c>
      <c r="D74" s="161" t="s">
        <v>6</v>
      </c>
      <c r="E74" s="313">
        <f t="shared" si="15"/>
        <v>0</v>
      </c>
      <c r="F74" s="313">
        <f t="shared" si="15"/>
        <v>0</v>
      </c>
      <c r="G74" s="313">
        <f t="shared" si="15"/>
        <v>0</v>
      </c>
      <c r="H74" s="313">
        <f t="shared" si="15"/>
        <v>0</v>
      </c>
      <c r="I74" s="313">
        <f t="shared" si="15"/>
        <v>0</v>
      </c>
      <c r="J74" s="313">
        <f t="shared" si="15"/>
        <v>0</v>
      </c>
      <c r="K74" s="313">
        <f t="shared" si="15"/>
        <v>0</v>
      </c>
      <c r="L74" s="313">
        <f t="shared" si="15"/>
        <v>0</v>
      </c>
      <c r="M74" s="313">
        <f t="shared" si="15"/>
        <v>0</v>
      </c>
      <c r="N74" s="313">
        <f t="shared" si="15"/>
        <v>0</v>
      </c>
      <c r="O74" s="313">
        <f t="shared" si="15"/>
        <v>0</v>
      </c>
      <c r="P74" s="313">
        <f t="shared" si="15"/>
        <v>0</v>
      </c>
      <c r="Q74" s="328">
        <f t="shared" si="14"/>
        <v>0</v>
      </c>
    </row>
    <row r="75" spans="1:18" ht="19.5" customHeight="1" x14ac:dyDescent="0.25">
      <c r="A75" s="2" t="s">
        <v>444</v>
      </c>
      <c r="B75" s="536"/>
      <c r="C75" s="28" t="s">
        <v>294</v>
      </c>
      <c r="D75" s="161" t="s">
        <v>6</v>
      </c>
      <c r="E75" s="313">
        <f t="shared" si="15"/>
        <v>0</v>
      </c>
      <c r="F75" s="313">
        <f t="shared" si="15"/>
        <v>0</v>
      </c>
      <c r="G75" s="313">
        <f t="shared" si="15"/>
        <v>0</v>
      </c>
      <c r="H75" s="313">
        <f t="shared" si="15"/>
        <v>0</v>
      </c>
      <c r="I75" s="313">
        <f t="shared" si="15"/>
        <v>0</v>
      </c>
      <c r="J75" s="313">
        <f t="shared" si="15"/>
        <v>0</v>
      </c>
      <c r="K75" s="313">
        <f t="shared" si="15"/>
        <v>0</v>
      </c>
      <c r="L75" s="313">
        <f t="shared" si="15"/>
        <v>0</v>
      </c>
      <c r="M75" s="313">
        <f t="shared" si="15"/>
        <v>0</v>
      </c>
      <c r="N75" s="313">
        <f t="shared" si="15"/>
        <v>0</v>
      </c>
      <c r="O75" s="313">
        <f t="shared" si="15"/>
        <v>0</v>
      </c>
      <c r="P75" s="313">
        <f t="shared" si="15"/>
        <v>0</v>
      </c>
      <c r="Q75" s="328">
        <f t="shared" si="14"/>
        <v>0</v>
      </c>
    </row>
    <row r="76" spans="1:18" ht="32.25" customHeight="1" x14ac:dyDescent="0.25">
      <c r="A76" s="310">
        <v>3.3</v>
      </c>
      <c r="B76" s="584" t="s">
        <v>165</v>
      </c>
      <c r="C76" s="585"/>
      <c r="D76" s="163" t="s">
        <v>6</v>
      </c>
      <c r="E76" s="314">
        <f>SUM(E77:E78)</f>
        <v>0</v>
      </c>
      <c r="F76" s="314">
        <f t="shared" ref="F76:P76" si="16">SUM(F77:F78)</f>
        <v>0</v>
      </c>
      <c r="G76" s="314">
        <f t="shared" si="16"/>
        <v>0</v>
      </c>
      <c r="H76" s="314">
        <f t="shared" si="16"/>
        <v>0</v>
      </c>
      <c r="I76" s="314">
        <f t="shared" si="16"/>
        <v>0</v>
      </c>
      <c r="J76" s="314">
        <f t="shared" si="16"/>
        <v>0</v>
      </c>
      <c r="K76" s="314">
        <f t="shared" si="16"/>
        <v>0</v>
      </c>
      <c r="L76" s="314">
        <f>SUM(E77:E78)</f>
        <v>0</v>
      </c>
      <c r="M76" s="314">
        <f t="shared" si="16"/>
        <v>0</v>
      </c>
      <c r="N76" s="314">
        <f t="shared" si="16"/>
        <v>0</v>
      </c>
      <c r="O76" s="314">
        <f t="shared" si="16"/>
        <v>0</v>
      </c>
      <c r="P76" s="314">
        <f t="shared" si="16"/>
        <v>0</v>
      </c>
      <c r="Q76" s="329">
        <f t="shared" si="4"/>
        <v>0</v>
      </c>
    </row>
    <row r="77" spans="1:18" ht="21.75" customHeight="1" x14ac:dyDescent="0.25">
      <c r="A77" s="2" t="s">
        <v>170</v>
      </c>
      <c r="B77" s="559" t="s">
        <v>167</v>
      </c>
      <c r="C77" s="560"/>
      <c r="D77" s="161" t="s">
        <v>6</v>
      </c>
      <c r="E77" s="313">
        <f>+'9 - ААН-суурь үнэ'!E19</f>
        <v>0</v>
      </c>
      <c r="F77" s="313">
        <f>E77</f>
        <v>0</v>
      </c>
      <c r="G77" s="313">
        <f t="shared" ref="G77:P78" si="17">F77</f>
        <v>0</v>
      </c>
      <c r="H77" s="313">
        <f t="shared" si="17"/>
        <v>0</v>
      </c>
      <c r="I77" s="313">
        <f t="shared" si="17"/>
        <v>0</v>
      </c>
      <c r="J77" s="313">
        <f t="shared" si="17"/>
        <v>0</v>
      </c>
      <c r="K77" s="313">
        <f t="shared" si="17"/>
        <v>0</v>
      </c>
      <c r="L77" s="313">
        <f t="shared" si="17"/>
        <v>0</v>
      </c>
      <c r="M77" s="313">
        <f t="shared" si="17"/>
        <v>0</v>
      </c>
      <c r="N77" s="313">
        <f t="shared" si="17"/>
        <v>0</v>
      </c>
      <c r="O77" s="313">
        <f t="shared" si="17"/>
        <v>0</v>
      </c>
      <c r="P77" s="313">
        <f t="shared" si="17"/>
        <v>0</v>
      </c>
      <c r="Q77" s="328">
        <f t="shared" si="4"/>
        <v>0</v>
      </c>
    </row>
    <row r="78" spans="1:18" ht="21.75" customHeight="1" x14ac:dyDescent="0.25">
      <c r="A78" s="2" t="s">
        <v>171</v>
      </c>
      <c r="B78" s="559" t="s">
        <v>166</v>
      </c>
      <c r="C78" s="560"/>
      <c r="D78" s="162" t="s">
        <v>6</v>
      </c>
      <c r="E78" s="313">
        <f>+'8 - ХЭРЭГЛЭГЧ-СУУРЬ ҮНЭ'!E36</f>
        <v>0</v>
      </c>
      <c r="F78" s="313">
        <f>E78</f>
        <v>0</v>
      </c>
      <c r="G78" s="313">
        <f t="shared" si="17"/>
        <v>0</v>
      </c>
      <c r="H78" s="313">
        <f t="shared" si="17"/>
        <v>0</v>
      </c>
      <c r="I78" s="313">
        <f t="shared" si="17"/>
        <v>0</v>
      </c>
      <c r="J78" s="313">
        <f t="shared" si="17"/>
        <v>0</v>
      </c>
      <c r="K78" s="313">
        <f t="shared" si="17"/>
        <v>0</v>
      </c>
      <c r="L78" s="313">
        <f t="shared" si="17"/>
        <v>0</v>
      </c>
      <c r="M78" s="313">
        <f t="shared" si="17"/>
        <v>0</v>
      </c>
      <c r="N78" s="313">
        <f t="shared" si="17"/>
        <v>0</v>
      </c>
      <c r="O78" s="313">
        <f t="shared" si="17"/>
        <v>0</v>
      </c>
      <c r="P78" s="313">
        <f t="shared" si="17"/>
        <v>0</v>
      </c>
      <c r="Q78" s="328">
        <f t="shared" si="4"/>
        <v>0</v>
      </c>
    </row>
    <row r="79" spans="1:18" ht="24.75" customHeight="1" x14ac:dyDescent="0.2">
      <c r="H79" s="31" t="s">
        <v>20</v>
      </c>
    </row>
    <row r="80" spans="1:18" ht="24.75" customHeight="1" x14ac:dyDescent="0.2">
      <c r="H80" s="31" t="s">
        <v>21</v>
      </c>
    </row>
  </sheetData>
  <mergeCells count="29">
    <mergeCell ref="E31:P31"/>
    <mergeCell ref="A3:C4"/>
    <mergeCell ref="D3:D4"/>
    <mergeCell ref="E3:Q3"/>
    <mergeCell ref="B6:C6"/>
    <mergeCell ref="B7:B11"/>
    <mergeCell ref="B12:B15"/>
    <mergeCell ref="B16:C16"/>
    <mergeCell ref="B17:B21"/>
    <mergeCell ref="B22:B24"/>
    <mergeCell ref="A31:C32"/>
    <mergeCell ref="D31:D32"/>
    <mergeCell ref="B67:C67"/>
    <mergeCell ref="B35:B38"/>
    <mergeCell ref="B39:B42"/>
    <mergeCell ref="B44:B47"/>
    <mergeCell ref="B48:B50"/>
    <mergeCell ref="A54:C55"/>
    <mergeCell ref="E54:Q54"/>
    <mergeCell ref="B56:C56"/>
    <mergeCell ref="B57:C57"/>
    <mergeCell ref="B58:B62"/>
    <mergeCell ref="B63:B66"/>
    <mergeCell ref="D54:D55"/>
    <mergeCell ref="B68:B72"/>
    <mergeCell ref="B73:B75"/>
    <mergeCell ref="B76:C76"/>
    <mergeCell ref="B77:C77"/>
    <mergeCell ref="B78:C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2"/>
  <sheetViews>
    <sheetView zoomScale="86" zoomScaleNormal="86" zoomScaleSheetLayoutView="90" workbookViewId="0">
      <pane xSplit="4" ySplit="4" topLeftCell="E11" activePane="bottomRight" state="frozen"/>
      <selection pane="topRight" activeCell="E1" sqref="E1"/>
      <selection pane="bottomLeft" activeCell="A5" sqref="A5"/>
      <selection pane="bottomRight" activeCell="W16" sqref="W16"/>
    </sheetView>
  </sheetViews>
  <sheetFormatPr defaultRowHeight="15" x14ac:dyDescent="0.25"/>
  <cols>
    <col min="1" max="1" width="6" style="23" customWidth="1"/>
    <col min="2" max="2" width="10.140625" style="23" customWidth="1"/>
    <col min="3" max="3" width="26.5703125" style="23" customWidth="1"/>
    <col min="4" max="4" width="8.5703125" style="23" customWidth="1"/>
    <col min="5" max="16" width="10.7109375" style="23" customWidth="1"/>
    <col min="17" max="17" width="15.28515625" style="323" customWidth="1"/>
    <col min="18" max="16384" width="9.140625" style="23"/>
  </cols>
  <sheetData>
    <row r="1" spans="1:17" ht="18" customHeight="1" x14ac:dyDescent="0.25">
      <c r="A1" s="19"/>
      <c r="B1" s="368"/>
      <c r="C1" s="491"/>
      <c r="D1" s="491"/>
      <c r="E1" s="492"/>
      <c r="F1" s="492"/>
      <c r="G1" s="492"/>
      <c r="H1" s="492"/>
      <c r="I1" s="492"/>
      <c r="J1" s="492"/>
      <c r="K1" s="492"/>
      <c r="P1" s="417"/>
      <c r="Q1" s="415" t="s">
        <v>382</v>
      </c>
    </row>
    <row r="2" spans="1:17" ht="39.75" customHeight="1" x14ac:dyDescent="0.3">
      <c r="A2" s="112"/>
      <c r="B2" s="454" t="s">
        <v>471</v>
      </c>
      <c r="C2" s="112"/>
      <c r="D2" s="113"/>
      <c r="E2" s="186"/>
      <c r="F2" s="186"/>
      <c r="G2" s="186"/>
      <c r="H2" s="186"/>
      <c r="I2" s="186"/>
      <c r="J2" s="186"/>
      <c r="K2" s="186"/>
      <c r="L2" s="186"/>
      <c r="M2" s="186"/>
      <c r="N2" s="186"/>
      <c r="O2" s="186"/>
      <c r="P2" s="186"/>
      <c r="Q2" s="317"/>
    </row>
    <row r="3" spans="1:17" ht="19.5" customHeight="1" x14ac:dyDescent="0.25">
      <c r="A3" s="578" t="s">
        <v>24</v>
      </c>
      <c r="B3" s="578"/>
      <c r="C3" s="578"/>
      <c r="D3" s="591" t="s">
        <v>162</v>
      </c>
      <c r="E3" s="596" t="s">
        <v>499</v>
      </c>
      <c r="F3" s="596"/>
      <c r="G3" s="596"/>
      <c r="H3" s="596"/>
      <c r="I3" s="596"/>
      <c r="J3" s="596"/>
      <c r="K3" s="596"/>
      <c r="L3" s="596"/>
      <c r="M3" s="596"/>
      <c r="N3" s="596"/>
      <c r="O3" s="596"/>
      <c r="P3" s="596"/>
      <c r="Q3" s="596"/>
    </row>
    <row r="4" spans="1:17" ht="21.75" customHeight="1" x14ac:dyDescent="0.25">
      <c r="A4" s="578"/>
      <c r="B4" s="578"/>
      <c r="C4" s="578"/>
      <c r="D4" s="592"/>
      <c r="E4" s="64" t="s">
        <v>149</v>
      </c>
      <c r="F4" s="64" t="s">
        <v>150</v>
      </c>
      <c r="G4" s="64" t="s">
        <v>151</v>
      </c>
      <c r="H4" s="64" t="s">
        <v>152</v>
      </c>
      <c r="I4" s="64" t="s">
        <v>153</v>
      </c>
      <c r="J4" s="64" t="s">
        <v>154</v>
      </c>
      <c r="K4" s="64" t="s">
        <v>187</v>
      </c>
      <c r="L4" s="64" t="s">
        <v>155</v>
      </c>
      <c r="M4" s="64" t="s">
        <v>156</v>
      </c>
      <c r="N4" s="64" t="s">
        <v>157</v>
      </c>
      <c r="O4" s="64" t="s">
        <v>158</v>
      </c>
      <c r="P4" s="64" t="s">
        <v>159</v>
      </c>
      <c r="Q4" s="456" t="s">
        <v>497</v>
      </c>
    </row>
    <row r="5" spans="1:17" ht="19.5" customHeight="1" x14ac:dyDescent="0.25">
      <c r="A5" s="308">
        <v>1</v>
      </c>
      <c r="B5" s="309" t="s">
        <v>160</v>
      </c>
      <c r="C5" s="128"/>
      <c r="D5" s="128"/>
      <c r="E5" s="128"/>
      <c r="F5" s="128"/>
      <c r="G5" s="128"/>
      <c r="H5" s="128"/>
      <c r="I5" s="128"/>
      <c r="J5" s="128"/>
      <c r="K5" s="128"/>
      <c r="L5" s="128"/>
      <c r="M5" s="128"/>
      <c r="N5" s="128"/>
      <c r="O5" s="128"/>
      <c r="P5" s="128"/>
      <c r="Q5" s="318"/>
    </row>
    <row r="6" spans="1:17" ht="27.75" customHeight="1" x14ac:dyDescent="0.25">
      <c r="A6" s="115">
        <v>1.1000000000000001</v>
      </c>
      <c r="B6" s="597" t="s">
        <v>161</v>
      </c>
      <c r="C6" s="598"/>
      <c r="D6" s="38" t="s">
        <v>118</v>
      </c>
      <c r="E6" s="316">
        <f>SUM(E7:E15)</f>
        <v>0</v>
      </c>
      <c r="F6" s="316">
        <f t="shared" ref="F6:P6" si="0">SUM(F7:F15)</f>
        <v>0</v>
      </c>
      <c r="G6" s="316">
        <f t="shared" si="0"/>
        <v>0</v>
      </c>
      <c r="H6" s="316">
        <f t="shared" si="0"/>
        <v>0</v>
      </c>
      <c r="I6" s="316">
        <f t="shared" si="0"/>
        <v>0</v>
      </c>
      <c r="J6" s="316">
        <f t="shared" si="0"/>
        <v>0</v>
      </c>
      <c r="K6" s="316">
        <f t="shared" si="0"/>
        <v>0</v>
      </c>
      <c r="L6" s="316">
        <f t="shared" si="0"/>
        <v>0</v>
      </c>
      <c r="M6" s="316">
        <f t="shared" si="0"/>
        <v>0</v>
      </c>
      <c r="N6" s="316">
        <f t="shared" si="0"/>
        <v>0</v>
      </c>
      <c r="O6" s="316">
        <f t="shared" si="0"/>
        <v>0</v>
      </c>
      <c r="P6" s="316">
        <f t="shared" si="0"/>
        <v>0</v>
      </c>
      <c r="Q6" s="319">
        <f t="shared" ref="Q6:Q24" si="1">SUM(E6:P6)</f>
        <v>0</v>
      </c>
    </row>
    <row r="7" spans="1:17" ht="21" customHeight="1" x14ac:dyDescent="0.25">
      <c r="A7" s="2" t="s">
        <v>65</v>
      </c>
      <c r="B7" s="535" t="s">
        <v>62</v>
      </c>
      <c r="C7" s="439" t="s">
        <v>440</v>
      </c>
      <c r="D7" s="66" t="s">
        <v>118</v>
      </c>
      <c r="E7" s="315"/>
      <c r="F7" s="315"/>
      <c r="G7" s="299"/>
      <c r="H7" s="299"/>
      <c r="I7" s="299"/>
      <c r="J7" s="299"/>
      <c r="K7" s="299"/>
      <c r="L7" s="299"/>
      <c r="M7" s="299"/>
      <c r="N7" s="299"/>
      <c r="O7" s="299"/>
      <c r="P7" s="299"/>
      <c r="Q7" s="320">
        <f t="shared" si="1"/>
        <v>0</v>
      </c>
    </row>
    <row r="8" spans="1:17" ht="21" customHeight="1" x14ac:dyDescent="0.25">
      <c r="A8" s="2" t="s">
        <v>66</v>
      </c>
      <c r="B8" s="535"/>
      <c r="C8" s="28" t="s">
        <v>293</v>
      </c>
      <c r="D8" s="432" t="s">
        <v>118</v>
      </c>
      <c r="E8" s="315"/>
      <c r="F8" s="315"/>
      <c r="G8" s="299"/>
      <c r="H8" s="299"/>
      <c r="I8" s="299"/>
      <c r="J8" s="299"/>
      <c r="K8" s="299"/>
      <c r="L8" s="299"/>
      <c r="M8" s="299"/>
      <c r="N8" s="299"/>
      <c r="O8" s="299"/>
      <c r="P8" s="299"/>
      <c r="Q8" s="320">
        <f t="shared" ref="Q8" si="2">SUM(E8:P8)</f>
        <v>0</v>
      </c>
    </row>
    <row r="9" spans="1:17" ht="24.75" customHeight="1" x14ac:dyDescent="0.25">
      <c r="A9" s="298" t="s">
        <v>296</v>
      </c>
      <c r="B9" s="535"/>
      <c r="C9" s="28" t="s">
        <v>181</v>
      </c>
      <c r="D9" s="154" t="s">
        <v>122</v>
      </c>
      <c r="E9" s="315"/>
      <c r="F9" s="299"/>
      <c r="G9" s="299"/>
      <c r="H9" s="299"/>
      <c r="I9" s="299"/>
      <c r="J9" s="299"/>
      <c r="K9" s="299"/>
      <c r="L9" s="299"/>
      <c r="M9" s="299"/>
      <c r="N9" s="299"/>
      <c r="O9" s="299"/>
      <c r="P9" s="299"/>
      <c r="Q9" s="320">
        <f t="shared" si="1"/>
        <v>0</v>
      </c>
    </row>
    <row r="10" spans="1:17" ht="24.75" customHeight="1" x14ac:dyDescent="0.25">
      <c r="A10" s="298" t="s">
        <v>297</v>
      </c>
      <c r="B10" s="535"/>
      <c r="C10" s="28" t="s">
        <v>182</v>
      </c>
      <c r="D10" s="241" t="s">
        <v>118</v>
      </c>
      <c r="E10" s="299"/>
      <c r="F10" s="299"/>
      <c r="G10" s="299"/>
      <c r="H10" s="299"/>
      <c r="I10" s="299"/>
      <c r="J10" s="299"/>
      <c r="K10" s="299"/>
      <c r="L10" s="299"/>
      <c r="M10" s="299"/>
      <c r="N10" s="299"/>
      <c r="O10" s="299"/>
      <c r="P10" s="299"/>
      <c r="Q10" s="320">
        <f t="shared" si="1"/>
        <v>0</v>
      </c>
    </row>
    <row r="11" spans="1:17" ht="21" customHeight="1" x14ac:dyDescent="0.25">
      <c r="A11" s="2" t="s">
        <v>298</v>
      </c>
      <c r="B11" s="535"/>
      <c r="C11" s="297" t="s">
        <v>294</v>
      </c>
      <c r="D11" s="241" t="s">
        <v>122</v>
      </c>
      <c r="E11" s="315"/>
      <c r="F11" s="299"/>
      <c r="G11" s="299"/>
      <c r="H11" s="299"/>
      <c r="I11" s="299"/>
      <c r="J11" s="299"/>
      <c r="K11" s="299"/>
      <c r="L11" s="299"/>
      <c r="M11" s="299"/>
      <c r="N11" s="299"/>
      <c r="O11" s="299"/>
      <c r="P11" s="299"/>
      <c r="Q11" s="320">
        <f t="shared" si="1"/>
        <v>0</v>
      </c>
    </row>
    <row r="12" spans="1:17" ht="21" customHeight="1" x14ac:dyDescent="0.25">
      <c r="A12" s="2" t="s">
        <v>299</v>
      </c>
      <c r="B12" s="536" t="s">
        <v>61</v>
      </c>
      <c r="C12" s="28" t="s">
        <v>63</v>
      </c>
      <c r="D12" s="66" t="s">
        <v>163</v>
      </c>
      <c r="E12" s="315"/>
      <c r="F12" s="299"/>
      <c r="G12" s="299"/>
      <c r="H12" s="299"/>
      <c r="I12" s="299"/>
      <c r="J12" s="299"/>
      <c r="K12" s="299"/>
      <c r="L12" s="299"/>
      <c r="M12" s="299"/>
      <c r="N12" s="299"/>
      <c r="O12" s="299"/>
      <c r="P12" s="299"/>
      <c r="Q12" s="320">
        <f t="shared" si="1"/>
        <v>0</v>
      </c>
    </row>
    <row r="13" spans="1:17" ht="21" customHeight="1" x14ac:dyDescent="0.25">
      <c r="A13" s="2" t="s">
        <v>300</v>
      </c>
      <c r="B13" s="536"/>
      <c r="C13" s="28" t="s">
        <v>64</v>
      </c>
      <c r="D13" s="241" t="s">
        <v>118</v>
      </c>
      <c r="E13" s="315"/>
      <c r="F13" s="299"/>
      <c r="G13" s="299"/>
      <c r="H13" s="299"/>
      <c r="I13" s="299"/>
      <c r="J13" s="299"/>
      <c r="K13" s="299"/>
      <c r="L13" s="299"/>
      <c r="M13" s="299"/>
      <c r="N13" s="299"/>
      <c r="O13" s="299"/>
      <c r="P13" s="299"/>
      <c r="Q13" s="320">
        <f t="shared" si="1"/>
        <v>0</v>
      </c>
    </row>
    <row r="14" spans="1:17" ht="21" customHeight="1" x14ac:dyDescent="0.25">
      <c r="A14" s="2" t="s">
        <v>301</v>
      </c>
      <c r="B14" s="536"/>
      <c r="C14" s="28" t="s">
        <v>295</v>
      </c>
      <c r="D14" s="241" t="s">
        <v>122</v>
      </c>
      <c r="E14" s="315"/>
      <c r="F14" s="299"/>
      <c r="G14" s="299"/>
      <c r="H14" s="299"/>
      <c r="I14" s="299"/>
      <c r="J14" s="299"/>
      <c r="K14" s="299"/>
      <c r="L14" s="299"/>
      <c r="M14" s="299"/>
      <c r="N14" s="299"/>
      <c r="O14" s="299"/>
      <c r="P14" s="299"/>
      <c r="Q14" s="320">
        <f t="shared" si="1"/>
        <v>0</v>
      </c>
    </row>
    <row r="15" spans="1:17" ht="21" customHeight="1" x14ac:dyDescent="0.25">
      <c r="A15" s="2" t="s">
        <v>441</v>
      </c>
      <c r="B15" s="536"/>
      <c r="C15" s="297" t="s">
        <v>294</v>
      </c>
      <c r="D15" s="66" t="s">
        <v>163</v>
      </c>
      <c r="E15" s="315"/>
      <c r="F15" s="299"/>
      <c r="G15" s="299"/>
      <c r="H15" s="299"/>
      <c r="I15" s="299"/>
      <c r="J15" s="299"/>
      <c r="K15" s="299"/>
      <c r="L15" s="299"/>
      <c r="M15" s="299"/>
      <c r="N15" s="299"/>
      <c r="O15" s="299"/>
      <c r="P15" s="299"/>
      <c r="Q15" s="320">
        <f>SUM(E15:P15)</f>
        <v>0</v>
      </c>
    </row>
    <row r="16" spans="1:17" ht="30.75" customHeight="1" x14ac:dyDescent="0.25">
      <c r="A16" s="103">
        <v>1.2</v>
      </c>
      <c r="B16" s="584" t="s">
        <v>177</v>
      </c>
      <c r="C16" s="585"/>
      <c r="D16" s="114" t="s">
        <v>163</v>
      </c>
      <c r="E16" s="326">
        <f t="shared" ref="E16:P16" si="3">SUM(E17:E24)</f>
        <v>0</v>
      </c>
      <c r="F16" s="326">
        <f t="shared" si="3"/>
        <v>0</v>
      </c>
      <c r="G16" s="326">
        <f t="shared" si="3"/>
        <v>0</v>
      </c>
      <c r="H16" s="326">
        <f t="shared" si="3"/>
        <v>0</v>
      </c>
      <c r="I16" s="326">
        <f t="shared" si="3"/>
        <v>0</v>
      </c>
      <c r="J16" s="326">
        <f t="shared" si="3"/>
        <v>0</v>
      </c>
      <c r="K16" s="326">
        <f t="shared" si="3"/>
        <v>0</v>
      </c>
      <c r="L16" s="326">
        <f t="shared" si="3"/>
        <v>0</v>
      </c>
      <c r="M16" s="326">
        <f t="shared" si="3"/>
        <v>0</v>
      </c>
      <c r="N16" s="326">
        <f t="shared" si="3"/>
        <v>0</v>
      </c>
      <c r="O16" s="326">
        <f t="shared" si="3"/>
        <v>0</v>
      </c>
      <c r="P16" s="326">
        <f t="shared" si="3"/>
        <v>0</v>
      </c>
      <c r="Q16" s="321">
        <f t="shared" si="1"/>
        <v>0</v>
      </c>
    </row>
    <row r="17" spans="1:17" ht="21" customHeight="1" x14ac:dyDescent="0.25">
      <c r="A17" s="2" t="s">
        <v>68</v>
      </c>
      <c r="B17" s="536" t="s">
        <v>62</v>
      </c>
      <c r="C17" s="438" t="str">
        <f>C7</f>
        <v xml:space="preserve">Байгуулгын Дулааны хэсэгт </v>
      </c>
      <c r="D17" s="241" t="s">
        <v>118</v>
      </c>
      <c r="E17" s="315"/>
      <c r="F17" s="299"/>
      <c r="G17" s="299"/>
      <c r="H17" s="299"/>
      <c r="I17" s="299"/>
      <c r="J17" s="299"/>
      <c r="K17" s="299"/>
      <c r="L17" s="299"/>
      <c r="M17" s="299"/>
      <c r="N17" s="299"/>
      <c r="O17" s="299"/>
      <c r="P17" s="299"/>
      <c r="Q17" s="320">
        <f t="shared" si="1"/>
        <v>0</v>
      </c>
    </row>
    <row r="18" spans="1:17" ht="21" customHeight="1" x14ac:dyDescent="0.25">
      <c r="A18" s="2" t="s">
        <v>69</v>
      </c>
      <c r="B18" s="536"/>
      <c r="C18" s="28" t="s">
        <v>293</v>
      </c>
      <c r="D18" s="432" t="s">
        <v>118</v>
      </c>
      <c r="E18" s="315"/>
      <c r="F18" s="299"/>
      <c r="G18" s="299"/>
      <c r="H18" s="299"/>
      <c r="I18" s="299"/>
      <c r="J18" s="299"/>
      <c r="K18" s="299"/>
      <c r="L18" s="299"/>
      <c r="M18" s="299"/>
      <c r="N18" s="299"/>
      <c r="O18" s="299"/>
      <c r="P18" s="299"/>
      <c r="Q18" s="320">
        <f t="shared" ref="Q18" si="4">SUM(E18:P18)</f>
        <v>0</v>
      </c>
    </row>
    <row r="19" spans="1:17" ht="24.75" customHeight="1" x14ac:dyDescent="0.25">
      <c r="A19" s="2" t="s">
        <v>302</v>
      </c>
      <c r="B19" s="536"/>
      <c r="C19" s="28" t="s">
        <v>396</v>
      </c>
      <c r="D19" s="241" t="s">
        <v>122</v>
      </c>
      <c r="E19" s="315"/>
      <c r="F19" s="299"/>
      <c r="G19" s="299"/>
      <c r="H19" s="299"/>
      <c r="I19" s="299"/>
      <c r="J19" s="299"/>
      <c r="K19" s="299"/>
      <c r="L19" s="299"/>
      <c r="M19" s="299"/>
      <c r="N19" s="299"/>
      <c r="O19" s="299"/>
      <c r="P19" s="299"/>
      <c r="Q19" s="320">
        <f t="shared" si="1"/>
        <v>0</v>
      </c>
    </row>
    <row r="20" spans="1:17" ht="24.75" customHeight="1" x14ac:dyDescent="0.25">
      <c r="A20" s="2" t="s">
        <v>303</v>
      </c>
      <c r="B20" s="536"/>
      <c r="C20" s="28" t="s">
        <v>397</v>
      </c>
      <c r="D20" s="241" t="s">
        <v>118</v>
      </c>
      <c r="E20" s="315"/>
      <c r="F20" s="299"/>
      <c r="G20" s="299"/>
      <c r="H20" s="299"/>
      <c r="I20" s="299"/>
      <c r="J20" s="299"/>
      <c r="K20" s="299"/>
      <c r="L20" s="299"/>
      <c r="M20" s="299"/>
      <c r="N20" s="299"/>
      <c r="O20" s="299"/>
      <c r="P20" s="299"/>
      <c r="Q20" s="320">
        <f t="shared" si="1"/>
        <v>0</v>
      </c>
    </row>
    <row r="21" spans="1:17" ht="21" customHeight="1" x14ac:dyDescent="0.25">
      <c r="A21" s="2" t="s">
        <v>304</v>
      </c>
      <c r="B21" s="536"/>
      <c r="C21" s="297" t="s">
        <v>294</v>
      </c>
      <c r="D21" s="241" t="s">
        <v>122</v>
      </c>
      <c r="E21" s="315"/>
      <c r="F21" s="299"/>
      <c r="G21" s="299"/>
      <c r="H21" s="299"/>
      <c r="I21" s="299"/>
      <c r="J21" s="299"/>
      <c r="K21" s="299"/>
      <c r="L21" s="299"/>
      <c r="M21" s="299"/>
      <c r="N21" s="299"/>
      <c r="O21" s="299"/>
      <c r="P21" s="299"/>
      <c r="Q21" s="320">
        <f t="shared" si="1"/>
        <v>0</v>
      </c>
    </row>
    <row r="22" spans="1:17" ht="21" customHeight="1" x14ac:dyDescent="0.25">
      <c r="A22" s="2" t="s">
        <v>305</v>
      </c>
      <c r="B22" s="536" t="s">
        <v>61</v>
      </c>
      <c r="C22" s="28" t="s">
        <v>63</v>
      </c>
      <c r="D22" s="241" t="s">
        <v>122</v>
      </c>
      <c r="E22" s="315"/>
      <c r="F22" s="299"/>
      <c r="G22" s="299"/>
      <c r="H22" s="299"/>
      <c r="I22" s="299"/>
      <c r="J22" s="299"/>
      <c r="K22" s="299"/>
      <c r="L22" s="299"/>
      <c r="M22" s="299"/>
      <c r="N22" s="299"/>
      <c r="O22" s="299"/>
      <c r="P22" s="299"/>
      <c r="Q22" s="320">
        <f t="shared" si="1"/>
        <v>0</v>
      </c>
    </row>
    <row r="23" spans="1:17" ht="21" customHeight="1" x14ac:dyDescent="0.25">
      <c r="A23" s="2" t="s">
        <v>306</v>
      </c>
      <c r="B23" s="536"/>
      <c r="C23" s="28" t="s">
        <v>64</v>
      </c>
      <c r="D23" s="241" t="s">
        <v>118</v>
      </c>
      <c r="E23" s="315"/>
      <c r="F23" s="299"/>
      <c r="G23" s="299"/>
      <c r="H23" s="299"/>
      <c r="I23" s="299"/>
      <c r="J23" s="299"/>
      <c r="K23" s="299"/>
      <c r="L23" s="299"/>
      <c r="M23" s="299"/>
      <c r="N23" s="299"/>
      <c r="O23" s="299"/>
      <c r="P23" s="299"/>
      <c r="Q23" s="320">
        <f t="shared" si="1"/>
        <v>0</v>
      </c>
    </row>
    <row r="24" spans="1:17" ht="21" customHeight="1" x14ac:dyDescent="0.25">
      <c r="A24" s="2" t="s">
        <v>442</v>
      </c>
      <c r="B24" s="536"/>
      <c r="C24" s="28" t="s">
        <v>294</v>
      </c>
      <c r="D24" s="66" t="s">
        <v>163</v>
      </c>
      <c r="E24" s="299"/>
      <c r="F24" s="299"/>
      <c r="G24" s="299"/>
      <c r="H24" s="299"/>
      <c r="I24" s="299"/>
      <c r="J24" s="299"/>
      <c r="K24" s="299"/>
      <c r="L24" s="299"/>
      <c r="M24" s="299"/>
      <c r="N24" s="299"/>
      <c r="O24" s="299"/>
      <c r="P24" s="299"/>
      <c r="Q24" s="320">
        <f t="shared" si="1"/>
        <v>0</v>
      </c>
    </row>
    <row r="25" spans="1:17" ht="7.5" customHeight="1" x14ac:dyDescent="0.25">
      <c r="A25" s="117"/>
      <c r="B25" s="118"/>
      <c r="C25" s="119"/>
      <c r="D25" s="142"/>
      <c r="E25" s="120"/>
      <c r="F25" s="120"/>
      <c r="G25" s="120"/>
      <c r="H25" s="120"/>
      <c r="I25" s="120"/>
      <c r="J25" s="120"/>
      <c r="K25" s="120"/>
      <c r="L25" s="120"/>
      <c r="M25" s="120"/>
      <c r="N25" s="120"/>
      <c r="O25" s="120"/>
      <c r="P25" s="120"/>
      <c r="Q25" s="322"/>
    </row>
    <row r="26" spans="1:17" ht="19.5" customHeight="1" x14ac:dyDescent="0.2">
      <c r="A26" s="117"/>
      <c r="B26" s="118"/>
      <c r="C26" s="119"/>
      <c r="D26" s="142"/>
      <c r="E26" s="120"/>
      <c r="F26" s="120"/>
      <c r="G26" s="31" t="s">
        <v>186</v>
      </c>
      <c r="H26" s="120"/>
      <c r="I26" s="120"/>
      <c r="J26" s="120"/>
      <c r="K26" s="120"/>
      <c r="L26" s="120"/>
      <c r="M26" s="120"/>
      <c r="N26" s="120"/>
      <c r="O26" s="120"/>
      <c r="P26" s="120"/>
      <c r="Q26" s="322"/>
    </row>
    <row r="27" spans="1:17" ht="19.5" customHeight="1" x14ac:dyDescent="0.2">
      <c r="A27" s="117"/>
      <c r="B27" s="118"/>
      <c r="C27" s="119"/>
      <c r="D27" s="142"/>
      <c r="E27" s="120"/>
      <c r="F27" s="120"/>
      <c r="G27" s="31" t="s">
        <v>184</v>
      </c>
      <c r="H27" s="120"/>
      <c r="I27" s="120"/>
      <c r="J27" s="120"/>
      <c r="K27" s="120"/>
      <c r="L27" s="120"/>
      <c r="M27" s="120"/>
      <c r="N27" s="120"/>
      <c r="O27" s="120"/>
      <c r="P27" s="120"/>
      <c r="Q27" s="322"/>
    </row>
    <row r="28" spans="1:17" ht="19.5" customHeight="1" x14ac:dyDescent="0.2">
      <c r="A28" s="117"/>
      <c r="B28" s="118"/>
      <c r="C28" s="119"/>
      <c r="D28" s="142"/>
      <c r="E28" s="120"/>
      <c r="F28" s="120"/>
      <c r="G28" s="31" t="s">
        <v>185</v>
      </c>
      <c r="H28" s="120"/>
      <c r="I28" s="120"/>
      <c r="J28" s="120"/>
      <c r="K28" s="120"/>
      <c r="L28" s="120"/>
      <c r="M28" s="120"/>
      <c r="N28" s="120"/>
      <c r="O28" s="120"/>
      <c r="P28" s="120"/>
      <c r="Q28" s="322"/>
    </row>
    <row r="29" spans="1:17" ht="24" customHeight="1" x14ac:dyDescent="0.25">
      <c r="B29" s="368"/>
      <c r="C29" s="492"/>
      <c r="D29" s="492"/>
      <c r="E29" s="492"/>
      <c r="F29" s="492"/>
      <c r="G29" s="492"/>
      <c r="H29" s="492"/>
      <c r="I29" s="492"/>
      <c r="J29" s="492"/>
    </row>
    <row r="30" spans="1:17" ht="23.25" customHeight="1" x14ac:dyDescent="0.25">
      <c r="A30" s="303" t="s">
        <v>324</v>
      </c>
      <c r="B30" s="304"/>
      <c r="C30" s="304"/>
      <c r="D30" s="304"/>
      <c r="E30" s="304"/>
      <c r="F30" s="304"/>
      <c r="G30" s="304"/>
      <c r="H30" s="304"/>
      <c r="I30" s="304"/>
    </row>
    <row r="31" spans="1:17" ht="27" customHeight="1" x14ac:dyDescent="0.25">
      <c r="A31" s="578" t="s">
        <v>24</v>
      </c>
      <c r="B31" s="578"/>
      <c r="C31" s="578"/>
      <c r="D31" s="591" t="s">
        <v>162</v>
      </c>
      <c r="E31" s="593" t="s">
        <v>325</v>
      </c>
      <c r="F31" s="594"/>
      <c r="G31" s="594"/>
      <c r="H31" s="594"/>
      <c r="I31" s="594"/>
      <c r="J31" s="594"/>
      <c r="K31" s="594"/>
      <c r="L31" s="594"/>
      <c r="M31" s="594"/>
      <c r="N31" s="594"/>
      <c r="O31" s="594"/>
      <c r="P31" s="595"/>
    </row>
    <row r="32" spans="1:17" ht="30" customHeight="1" x14ac:dyDescent="0.25">
      <c r="A32" s="578"/>
      <c r="B32" s="578"/>
      <c r="C32" s="578"/>
      <c r="D32" s="592"/>
      <c r="E32" s="64" t="s">
        <v>149</v>
      </c>
      <c r="F32" s="64" t="s">
        <v>150</v>
      </c>
      <c r="G32" s="64" t="s">
        <v>151</v>
      </c>
      <c r="H32" s="64" t="s">
        <v>152</v>
      </c>
      <c r="I32" s="64" t="s">
        <v>153</v>
      </c>
      <c r="J32" s="64" t="s">
        <v>154</v>
      </c>
      <c r="K32" s="64" t="s">
        <v>187</v>
      </c>
      <c r="L32" s="64" t="s">
        <v>155</v>
      </c>
      <c r="M32" s="64" t="s">
        <v>156</v>
      </c>
      <c r="N32" s="64" t="s">
        <v>157</v>
      </c>
      <c r="O32" s="64" t="s">
        <v>158</v>
      </c>
      <c r="P32" s="64" t="s">
        <v>159</v>
      </c>
    </row>
    <row r="33" spans="1:16" s="23" customFormat="1" ht="15.75" customHeight="1" x14ac:dyDescent="0.25">
      <c r="A33" s="307">
        <v>2</v>
      </c>
      <c r="B33" s="130" t="s">
        <v>164</v>
      </c>
      <c r="C33" s="131"/>
      <c r="D33" s="131"/>
      <c r="E33" s="128"/>
      <c r="F33" s="128"/>
      <c r="G33" s="128"/>
      <c r="H33" s="128"/>
      <c r="I33" s="128"/>
      <c r="J33" s="128"/>
      <c r="K33" s="128"/>
      <c r="L33" s="128"/>
      <c r="M33" s="128"/>
      <c r="N33" s="128"/>
      <c r="O33" s="128"/>
      <c r="P33" s="129"/>
    </row>
    <row r="34" spans="1:16" s="23" customFormat="1" ht="24" customHeight="1" x14ac:dyDescent="0.25">
      <c r="A34" s="115">
        <v>2.1</v>
      </c>
      <c r="B34" s="301" t="s">
        <v>322</v>
      </c>
      <c r="C34" s="125"/>
      <c r="D34" s="125"/>
      <c r="E34" s="125"/>
      <c r="F34" s="125"/>
      <c r="G34" s="125"/>
      <c r="H34" s="125"/>
      <c r="I34" s="125"/>
      <c r="J34" s="125"/>
      <c r="K34" s="125"/>
      <c r="L34" s="125"/>
      <c r="M34" s="125"/>
      <c r="N34" s="125"/>
      <c r="O34" s="125"/>
      <c r="P34" s="121"/>
    </row>
    <row r="35" spans="1:16" s="23" customFormat="1" ht="20.25" customHeight="1" x14ac:dyDescent="0.25">
      <c r="A35" s="298" t="s">
        <v>307</v>
      </c>
      <c r="B35" s="535" t="s">
        <v>62</v>
      </c>
      <c r="C35" s="28" t="s">
        <v>293</v>
      </c>
      <c r="D35" s="123" t="s">
        <v>23</v>
      </c>
      <c r="E35" s="514"/>
      <c r="F35" s="515"/>
      <c r="G35" s="486"/>
      <c r="H35" s="486"/>
      <c r="I35" s="486"/>
      <c r="J35" s="486"/>
      <c r="K35" s="486"/>
      <c r="L35" s="486"/>
      <c r="M35" s="486"/>
      <c r="N35" s="486"/>
      <c r="O35" s="486"/>
      <c r="P35" s="486"/>
    </row>
    <row r="36" spans="1:16" s="23" customFormat="1" ht="24" customHeight="1" x14ac:dyDescent="0.25">
      <c r="A36" s="2" t="s">
        <v>308</v>
      </c>
      <c r="B36" s="535"/>
      <c r="C36" s="28" t="s">
        <v>181</v>
      </c>
      <c r="D36" s="155" t="s">
        <v>23</v>
      </c>
      <c r="E36" s="514"/>
      <c r="F36" s="515"/>
      <c r="G36" s="486"/>
      <c r="H36" s="486"/>
      <c r="I36" s="486"/>
      <c r="J36" s="486"/>
      <c r="K36" s="486"/>
      <c r="L36" s="486"/>
      <c r="M36" s="486"/>
      <c r="N36" s="486"/>
      <c r="O36" s="486"/>
      <c r="P36" s="486"/>
    </row>
    <row r="37" spans="1:16" s="23" customFormat="1" ht="24" customHeight="1" x14ac:dyDescent="0.25">
      <c r="A37" s="298" t="s">
        <v>309</v>
      </c>
      <c r="B37" s="535"/>
      <c r="C37" s="28" t="s">
        <v>182</v>
      </c>
      <c r="D37" s="155" t="s">
        <v>23</v>
      </c>
      <c r="E37" s="514"/>
      <c r="F37" s="515"/>
      <c r="G37" s="486"/>
      <c r="H37" s="486"/>
      <c r="I37" s="486"/>
      <c r="J37" s="486"/>
      <c r="K37" s="486"/>
      <c r="L37" s="486"/>
      <c r="M37" s="486"/>
      <c r="N37" s="486"/>
      <c r="O37" s="486"/>
      <c r="P37" s="486"/>
    </row>
    <row r="38" spans="1:16" s="23" customFormat="1" ht="21" customHeight="1" x14ac:dyDescent="0.25">
      <c r="A38" s="298" t="s">
        <v>310</v>
      </c>
      <c r="B38" s="535"/>
      <c r="C38" s="297" t="s">
        <v>294</v>
      </c>
      <c r="D38" s="155" t="s">
        <v>23</v>
      </c>
      <c r="E38" s="514"/>
      <c r="F38" s="515"/>
      <c r="G38" s="486"/>
      <c r="H38" s="486"/>
      <c r="I38" s="486"/>
      <c r="J38" s="486"/>
      <c r="K38" s="486"/>
      <c r="L38" s="486"/>
      <c r="M38" s="486"/>
      <c r="N38" s="486"/>
      <c r="O38" s="486"/>
      <c r="P38" s="486"/>
    </row>
    <row r="39" spans="1:16" s="23" customFormat="1" ht="21" customHeight="1" x14ac:dyDescent="0.25">
      <c r="A39" s="2" t="s">
        <v>311</v>
      </c>
      <c r="B39" s="536" t="s">
        <v>61</v>
      </c>
      <c r="C39" s="28" t="s">
        <v>63</v>
      </c>
      <c r="D39" s="155" t="s">
        <v>23</v>
      </c>
      <c r="E39" s="514"/>
      <c r="F39" s="515"/>
      <c r="G39" s="486"/>
      <c r="H39" s="486"/>
      <c r="I39" s="486"/>
      <c r="J39" s="486"/>
      <c r="K39" s="486"/>
      <c r="L39" s="486"/>
      <c r="M39" s="486"/>
      <c r="N39" s="486"/>
      <c r="O39" s="486"/>
      <c r="P39" s="486"/>
    </row>
    <row r="40" spans="1:16" s="23" customFormat="1" ht="21" customHeight="1" x14ac:dyDescent="0.25">
      <c r="A40" s="2" t="s">
        <v>312</v>
      </c>
      <c r="B40" s="536"/>
      <c r="C40" s="28" t="s">
        <v>64</v>
      </c>
      <c r="D40" s="155" t="s">
        <v>23</v>
      </c>
      <c r="E40" s="514"/>
      <c r="F40" s="515"/>
      <c r="G40" s="486"/>
      <c r="H40" s="486"/>
      <c r="I40" s="486"/>
      <c r="J40" s="486"/>
      <c r="K40" s="486"/>
      <c r="L40" s="486"/>
      <c r="M40" s="486"/>
      <c r="N40" s="486"/>
      <c r="O40" s="486"/>
      <c r="P40" s="486"/>
    </row>
    <row r="41" spans="1:16" s="23" customFormat="1" ht="21" customHeight="1" x14ac:dyDescent="0.25">
      <c r="A41" s="2" t="s">
        <v>313</v>
      </c>
      <c r="B41" s="536"/>
      <c r="C41" s="28" t="s">
        <v>295</v>
      </c>
      <c r="D41" s="155" t="s">
        <v>23</v>
      </c>
      <c r="E41" s="514"/>
      <c r="F41" s="515"/>
      <c r="G41" s="486"/>
      <c r="H41" s="486"/>
      <c r="I41" s="486"/>
      <c r="J41" s="486"/>
      <c r="K41" s="486"/>
      <c r="L41" s="486"/>
      <c r="M41" s="486"/>
      <c r="N41" s="486"/>
      <c r="O41" s="486"/>
      <c r="P41" s="486"/>
    </row>
    <row r="42" spans="1:16" s="23" customFormat="1" ht="21" customHeight="1" x14ac:dyDescent="0.25">
      <c r="A42" s="2" t="s">
        <v>314</v>
      </c>
      <c r="B42" s="536"/>
      <c r="C42" s="297" t="s">
        <v>294</v>
      </c>
      <c r="D42" s="155" t="s">
        <v>23</v>
      </c>
      <c r="E42" s="514"/>
      <c r="F42" s="515"/>
      <c r="G42" s="486"/>
      <c r="H42" s="486"/>
      <c r="I42" s="486"/>
      <c r="J42" s="486"/>
      <c r="K42" s="486"/>
      <c r="L42" s="486"/>
      <c r="M42" s="486"/>
      <c r="N42" s="486"/>
      <c r="O42" s="486"/>
      <c r="P42" s="486"/>
    </row>
    <row r="43" spans="1:16" s="23" customFormat="1" ht="29.25" customHeight="1" x14ac:dyDescent="0.25">
      <c r="A43" s="103">
        <v>2.2000000000000002</v>
      </c>
      <c r="B43" s="302" t="s">
        <v>323</v>
      </c>
      <c r="C43" s="300"/>
      <c r="D43" s="126"/>
      <c r="E43" s="126"/>
      <c r="F43" s="126"/>
      <c r="G43" s="126"/>
      <c r="H43" s="126"/>
      <c r="I43" s="126"/>
      <c r="J43" s="126"/>
      <c r="K43" s="126"/>
      <c r="L43" s="126"/>
      <c r="M43" s="126"/>
      <c r="N43" s="126"/>
      <c r="O43" s="126"/>
      <c r="P43" s="127"/>
    </row>
    <row r="44" spans="1:16" s="23" customFormat="1" ht="19.5" customHeight="1" x14ac:dyDescent="0.25">
      <c r="A44" s="2" t="s">
        <v>315</v>
      </c>
      <c r="B44" s="536" t="s">
        <v>62</v>
      </c>
      <c r="C44" s="28" t="s">
        <v>293</v>
      </c>
      <c r="D44" s="155" t="s">
        <v>23</v>
      </c>
      <c r="E44" s="514"/>
      <c r="F44" s="486"/>
      <c r="G44" s="486"/>
      <c r="H44" s="486"/>
      <c r="I44" s="486"/>
      <c r="J44" s="486"/>
      <c r="K44" s="486"/>
      <c r="L44" s="486"/>
      <c r="M44" s="486"/>
      <c r="N44" s="486"/>
      <c r="O44" s="486"/>
      <c r="P44" s="486"/>
    </row>
    <row r="45" spans="1:16" s="23" customFormat="1" ht="24" customHeight="1" x14ac:dyDescent="0.25">
      <c r="A45" s="2" t="s">
        <v>316</v>
      </c>
      <c r="B45" s="536"/>
      <c r="C45" s="28" t="s">
        <v>396</v>
      </c>
      <c r="D45" s="155" t="s">
        <v>23</v>
      </c>
      <c r="E45" s="514"/>
      <c r="F45" s="486"/>
      <c r="G45" s="486"/>
      <c r="H45" s="486"/>
      <c r="I45" s="486"/>
      <c r="J45" s="486"/>
      <c r="K45" s="486"/>
      <c r="L45" s="486"/>
      <c r="M45" s="486"/>
      <c r="N45" s="486"/>
      <c r="O45" s="486"/>
      <c r="P45" s="486"/>
    </row>
    <row r="46" spans="1:16" s="23" customFormat="1" ht="24" customHeight="1" x14ac:dyDescent="0.25">
      <c r="A46" s="2" t="s">
        <v>317</v>
      </c>
      <c r="B46" s="536"/>
      <c r="C46" s="28" t="s">
        <v>398</v>
      </c>
      <c r="D46" s="155" t="s">
        <v>23</v>
      </c>
      <c r="E46" s="514"/>
      <c r="F46" s="486"/>
      <c r="G46" s="486"/>
      <c r="H46" s="486"/>
      <c r="I46" s="486"/>
      <c r="J46" s="486"/>
      <c r="K46" s="486"/>
      <c r="L46" s="486"/>
      <c r="M46" s="486"/>
      <c r="N46" s="486"/>
      <c r="O46" s="486"/>
      <c r="P46" s="486"/>
    </row>
    <row r="47" spans="1:16" s="23" customFormat="1" ht="21" customHeight="1" x14ac:dyDescent="0.25">
      <c r="A47" s="2" t="s">
        <v>318</v>
      </c>
      <c r="B47" s="536"/>
      <c r="C47" s="297" t="s">
        <v>294</v>
      </c>
      <c r="D47" s="155" t="s">
        <v>23</v>
      </c>
      <c r="E47" s="514"/>
      <c r="F47" s="486"/>
      <c r="G47" s="486"/>
      <c r="H47" s="486"/>
      <c r="I47" s="486"/>
      <c r="J47" s="486"/>
      <c r="K47" s="486"/>
      <c r="L47" s="486"/>
      <c r="M47" s="486"/>
      <c r="N47" s="486"/>
      <c r="O47" s="486"/>
      <c r="P47" s="486"/>
    </row>
    <row r="48" spans="1:16" s="23" customFormat="1" ht="21" customHeight="1" x14ac:dyDescent="0.25">
      <c r="A48" s="2" t="s">
        <v>319</v>
      </c>
      <c r="B48" s="536" t="s">
        <v>61</v>
      </c>
      <c r="C48" s="28" t="s">
        <v>63</v>
      </c>
      <c r="D48" s="155" t="s">
        <v>23</v>
      </c>
      <c r="E48" s="514"/>
      <c r="F48" s="486"/>
      <c r="G48" s="486"/>
      <c r="H48" s="486"/>
      <c r="I48" s="486"/>
      <c r="J48" s="486"/>
      <c r="K48" s="486"/>
      <c r="L48" s="486"/>
      <c r="M48" s="486"/>
      <c r="N48" s="486"/>
      <c r="O48" s="486"/>
      <c r="P48" s="486"/>
    </row>
    <row r="49" spans="1:18" ht="21" customHeight="1" x14ac:dyDescent="0.25">
      <c r="A49" s="2" t="s">
        <v>320</v>
      </c>
      <c r="B49" s="536"/>
      <c r="C49" s="28" t="s">
        <v>64</v>
      </c>
      <c r="D49" s="155" t="s">
        <v>23</v>
      </c>
      <c r="E49" s="514"/>
      <c r="F49" s="486"/>
      <c r="G49" s="486"/>
      <c r="H49" s="486"/>
      <c r="I49" s="486"/>
      <c r="J49" s="486"/>
      <c r="K49" s="486"/>
      <c r="L49" s="486"/>
      <c r="M49" s="486"/>
      <c r="N49" s="486"/>
      <c r="O49" s="486"/>
      <c r="P49" s="486"/>
    </row>
    <row r="50" spans="1:18" ht="21" customHeight="1" x14ac:dyDescent="0.25">
      <c r="A50" s="2" t="s">
        <v>321</v>
      </c>
      <c r="B50" s="536"/>
      <c r="C50" s="28" t="s">
        <v>294</v>
      </c>
      <c r="D50" s="155" t="s">
        <v>23</v>
      </c>
      <c r="E50" s="514"/>
      <c r="F50" s="486"/>
      <c r="G50" s="486"/>
      <c r="H50" s="486"/>
      <c r="I50" s="486"/>
      <c r="J50" s="486"/>
      <c r="K50" s="486"/>
      <c r="L50" s="486"/>
      <c r="M50" s="486"/>
      <c r="N50" s="486"/>
      <c r="O50" s="486"/>
      <c r="P50" s="486"/>
    </row>
    <row r="51" spans="1:18" ht="19.5" customHeight="1" x14ac:dyDescent="0.25">
      <c r="A51" s="117"/>
      <c r="B51" s="143"/>
      <c r="C51" s="144"/>
      <c r="D51" s="145"/>
      <c r="E51" s="146"/>
      <c r="F51" s="146"/>
      <c r="G51" s="146"/>
      <c r="H51" s="146"/>
      <c r="I51" s="146"/>
      <c r="J51" s="146"/>
      <c r="K51" s="147"/>
      <c r="L51" s="147"/>
      <c r="M51" s="147"/>
      <c r="N51" s="147"/>
      <c r="O51" s="147"/>
      <c r="P51" s="147"/>
    </row>
    <row r="52" spans="1:18" ht="23.25" customHeight="1" x14ac:dyDescent="0.25">
      <c r="P52" s="417"/>
      <c r="Q52" s="418" t="s">
        <v>383</v>
      </c>
    </row>
    <row r="53" spans="1:18" s="101" customFormat="1" ht="33" customHeight="1" x14ac:dyDescent="0.25">
      <c r="A53" s="306">
        <v>3</v>
      </c>
      <c r="B53" s="305" t="s">
        <v>327</v>
      </c>
      <c r="Q53" s="325"/>
    </row>
    <row r="54" spans="1:18" ht="27" customHeight="1" x14ac:dyDescent="0.25">
      <c r="A54" s="578" t="s">
        <v>24</v>
      </c>
      <c r="B54" s="578"/>
      <c r="C54" s="578"/>
      <c r="D54" s="591" t="s">
        <v>162</v>
      </c>
      <c r="E54" s="586" t="s">
        <v>328</v>
      </c>
      <c r="F54" s="587"/>
      <c r="G54" s="587"/>
      <c r="H54" s="587"/>
      <c r="I54" s="587"/>
      <c r="J54" s="587"/>
      <c r="K54" s="587"/>
      <c r="L54" s="587"/>
      <c r="M54" s="587"/>
      <c r="N54" s="587"/>
      <c r="O54" s="587"/>
      <c r="P54" s="587"/>
      <c r="Q54" s="588"/>
    </row>
    <row r="55" spans="1:18" ht="24" customHeight="1" x14ac:dyDescent="0.25">
      <c r="A55" s="578"/>
      <c r="B55" s="578"/>
      <c r="C55" s="578"/>
      <c r="D55" s="592"/>
      <c r="E55" s="111" t="s">
        <v>149</v>
      </c>
      <c r="F55" s="111" t="s">
        <v>150</v>
      </c>
      <c r="G55" s="111" t="s">
        <v>151</v>
      </c>
      <c r="H55" s="111" t="s">
        <v>152</v>
      </c>
      <c r="I55" s="111" t="s">
        <v>153</v>
      </c>
      <c r="J55" s="111" t="s">
        <v>154</v>
      </c>
      <c r="K55" s="111" t="s">
        <v>187</v>
      </c>
      <c r="L55" s="111" t="s">
        <v>155</v>
      </c>
      <c r="M55" s="111" t="s">
        <v>156</v>
      </c>
      <c r="N55" s="111" t="s">
        <v>157</v>
      </c>
      <c r="O55" s="111" t="s">
        <v>158</v>
      </c>
      <c r="P55" s="111" t="s">
        <v>159</v>
      </c>
      <c r="Q55" s="455" t="str">
        <f>Q4</f>
        <v>....... он</v>
      </c>
    </row>
    <row r="56" spans="1:18" s="122" customFormat="1" ht="33" customHeight="1" x14ac:dyDescent="0.25">
      <c r="A56" s="327">
        <v>3</v>
      </c>
      <c r="B56" s="589" t="s">
        <v>72</v>
      </c>
      <c r="C56" s="589"/>
      <c r="D56" s="159" t="s">
        <v>6</v>
      </c>
      <c r="E56" s="311">
        <f>+E57+E67+E76</f>
        <v>0</v>
      </c>
      <c r="F56" s="311">
        <f t="shared" ref="F56:P56" si="5">+F57+F67+F76</f>
        <v>0</v>
      </c>
      <c r="G56" s="311">
        <f t="shared" si="5"/>
        <v>0</v>
      </c>
      <c r="H56" s="311">
        <f t="shared" si="5"/>
        <v>0</v>
      </c>
      <c r="I56" s="311">
        <f t="shared" si="5"/>
        <v>0</v>
      </c>
      <c r="J56" s="311">
        <f t="shared" si="5"/>
        <v>0</v>
      </c>
      <c r="K56" s="311">
        <f t="shared" si="5"/>
        <v>0</v>
      </c>
      <c r="L56" s="311">
        <f t="shared" si="5"/>
        <v>0</v>
      </c>
      <c r="M56" s="311">
        <f t="shared" si="5"/>
        <v>0</v>
      </c>
      <c r="N56" s="311">
        <f t="shared" si="5"/>
        <v>0</v>
      </c>
      <c r="O56" s="311">
        <f t="shared" si="5"/>
        <v>0</v>
      </c>
      <c r="P56" s="311">
        <f t="shared" si="5"/>
        <v>0</v>
      </c>
      <c r="Q56" s="330">
        <f t="shared" ref="Q56:Q78" si="6">SUM(E56:P56)</f>
        <v>0</v>
      </c>
      <c r="R56" s="122" t="s">
        <v>326</v>
      </c>
    </row>
    <row r="57" spans="1:18" ht="19.5" customHeight="1" x14ac:dyDescent="0.25">
      <c r="A57" s="310">
        <v>3.1</v>
      </c>
      <c r="B57" s="590" t="s">
        <v>60</v>
      </c>
      <c r="C57" s="590"/>
      <c r="D57" s="160" t="s">
        <v>6</v>
      </c>
      <c r="E57" s="312">
        <f>SUM(E58:E66)</f>
        <v>0</v>
      </c>
      <c r="F57" s="312">
        <f t="shared" ref="F57" si="7">SUM(F58:F66)</f>
        <v>0</v>
      </c>
      <c r="G57" s="312">
        <f t="shared" ref="G57" si="8">SUM(G58:G66)</f>
        <v>0</v>
      </c>
      <c r="H57" s="312">
        <f t="shared" ref="H57" si="9">SUM(H58:H66)</f>
        <v>0</v>
      </c>
      <c r="I57" s="312">
        <f t="shared" ref="I57" si="10">SUM(I58:I66)</f>
        <v>0</v>
      </c>
      <c r="J57" s="312">
        <f t="shared" ref="J57" si="11">SUM(J58:J66)</f>
        <v>0</v>
      </c>
      <c r="K57" s="312">
        <f t="shared" ref="K57" si="12">SUM(K58:K66)</f>
        <v>0</v>
      </c>
      <c r="L57" s="312">
        <f t="shared" ref="L57" si="13">SUM(L58:L66)</f>
        <v>0</v>
      </c>
      <c r="M57" s="312">
        <f t="shared" ref="M57" si="14">SUM(M58:M66)</f>
        <v>0</v>
      </c>
      <c r="N57" s="312">
        <f t="shared" ref="N57" si="15">SUM(N58:N66)</f>
        <v>0</v>
      </c>
      <c r="O57" s="312">
        <f t="shared" ref="O57" si="16">SUM(O58:O66)</f>
        <v>0</v>
      </c>
      <c r="P57" s="312">
        <f t="shared" ref="P57" si="17">SUM(P58:P66)</f>
        <v>0</v>
      </c>
      <c r="Q57" s="331">
        <f t="shared" si="6"/>
        <v>0</v>
      </c>
      <c r="R57" s="480" t="e">
        <f>+Q57/Q6</f>
        <v>#DIV/0!</v>
      </c>
    </row>
    <row r="58" spans="1:18" ht="19.5" customHeight="1" x14ac:dyDescent="0.25">
      <c r="A58" s="298" t="s">
        <v>307</v>
      </c>
      <c r="B58" s="535" t="s">
        <v>62</v>
      </c>
      <c r="C58" s="439" t="s">
        <v>440</v>
      </c>
      <c r="D58" s="161" t="s">
        <v>6</v>
      </c>
      <c r="E58" s="313">
        <f>+E7*E35</f>
        <v>0</v>
      </c>
      <c r="F58" s="313">
        <f t="shared" ref="F58:P58" si="18">+F7*F35</f>
        <v>0</v>
      </c>
      <c r="G58" s="313">
        <f t="shared" si="18"/>
        <v>0</v>
      </c>
      <c r="H58" s="313">
        <f t="shared" si="18"/>
        <v>0</v>
      </c>
      <c r="I58" s="313">
        <f t="shared" si="18"/>
        <v>0</v>
      </c>
      <c r="J58" s="313">
        <f t="shared" si="18"/>
        <v>0</v>
      </c>
      <c r="K58" s="313">
        <f t="shared" si="18"/>
        <v>0</v>
      </c>
      <c r="L58" s="313">
        <f t="shared" si="18"/>
        <v>0</v>
      </c>
      <c r="M58" s="313">
        <f t="shared" si="18"/>
        <v>0</v>
      </c>
      <c r="N58" s="313">
        <f t="shared" si="18"/>
        <v>0</v>
      </c>
      <c r="O58" s="313">
        <f t="shared" si="18"/>
        <v>0</v>
      </c>
      <c r="P58" s="313">
        <f t="shared" si="18"/>
        <v>0</v>
      </c>
      <c r="Q58" s="328">
        <f t="shared" si="6"/>
        <v>0</v>
      </c>
    </row>
    <row r="59" spans="1:18" ht="19.5" customHeight="1" x14ac:dyDescent="0.25">
      <c r="A59" s="2" t="s">
        <v>308</v>
      </c>
      <c r="B59" s="535"/>
      <c r="C59" s="28" t="s">
        <v>293</v>
      </c>
      <c r="D59" s="161" t="s">
        <v>6</v>
      </c>
      <c r="E59" s="313">
        <f>E8*E35</f>
        <v>0</v>
      </c>
      <c r="F59" s="313">
        <f t="shared" ref="F59:P59" si="19">F8*F35</f>
        <v>0</v>
      </c>
      <c r="G59" s="313">
        <f t="shared" si="19"/>
        <v>0</v>
      </c>
      <c r="H59" s="313">
        <f t="shared" si="19"/>
        <v>0</v>
      </c>
      <c r="I59" s="313">
        <f t="shared" si="19"/>
        <v>0</v>
      </c>
      <c r="J59" s="313">
        <f t="shared" si="19"/>
        <v>0</v>
      </c>
      <c r="K59" s="313">
        <f t="shared" si="19"/>
        <v>0</v>
      </c>
      <c r="L59" s="313">
        <f t="shared" si="19"/>
        <v>0</v>
      </c>
      <c r="M59" s="313">
        <f t="shared" si="19"/>
        <v>0</v>
      </c>
      <c r="N59" s="313">
        <f t="shared" si="19"/>
        <v>0</v>
      </c>
      <c r="O59" s="313">
        <f t="shared" si="19"/>
        <v>0</v>
      </c>
      <c r="P59" s="313">
        <f t="shared" si="19"/>
        <v>0</v>
      </c>
      <c r="Q59" s="328">
        <f t="shared" si="6"/>
        <v>0</v>
      </c>
    </row>
    <row r="60" spans="1:18" ht="24" customHeight="1" x14ac:dyDescent="0.25">
      <c r="A60" s="298" t="s">
        <v>309</v>
      </c>
      <c r="B60" s="535"/>
      <c r="C60" s="28" t="s">
        <v>181</v>
      </c>
      <c r="D60" s="161" t="s">
        <v>6</v>
      </c>
      <c r="E60" s="313">
        <f t="shared" ref="E60:P60" si="20">+E9*E36</f>
        <v>0</v>
      </c>
      <c r="F60" s="313">
        <f t="shared" si="20"/>
        <v>0</v>
      </c>
      <c r="G60" s="313">
        <f t="shared" si="20"/>
        <v>0</v>
      </c>
      <c r="H60" s="313">
        <f t="shared" si="20"/>
        <v>0</v>
      </c>
      <c r="I60" s="313">
        <f t="shared" si="20"/>
        <v>0</v>
      </c>
      <c r="J60" s="313">
        <f t="shared" si="20"/>
        <v>0</v>
      </c>
      <c r="K60" s="313">
        <f t="shared" si="20"/>
        <v>0</v>
      </c>
      <c r="L60" s="313">
        <f t="shared" si="20"/>
        <v>0</v>
      </c>
      <c r="M60" s="313">
        <f t="shared" si="20"/>
        <v>0</v>
      </c>
      <c r="N60" s="313">
        <f t="shared" si="20"/>
        <v>0</v>
      </c>
      <c r="O60" s="313">
        <f t="shared" si="20"/>
        <v>0</v>
      </c>
      <c r="P60" s="313">
        <f t="shared" si="20"/>
        <v>0</v>
      </c>
      <c r="Q60" s="328">
        <f t="shared" ref="Q60:Q66" si="21">SUM(E60:P60)</f>
        <v>0</v>
      </c>
    </row>
    <row r="61" spans="1:18" ht="24" customHeight="1" x14ac:dyDescent="0.25">
      <c r="A61" s="298" t="s">
        <v>310</v>
      </c>
      <c r="B61" s="535"/>
      <c r="C61" s="28" t="s">
        <v>182</v>
      </c>
      <c r="D61" s="161" t="s">
        <v>6</v>
      </c>
      <c r="E61" s="313">
        <f t="shared" ref="E61:P61" si="22">+E10*E37</f>
        <v>0</v>
      </c>
      <c r="F61" s="313">
        <f t="shared" si="22"/>
        <v>0</v>
      </c>
      <c r="G61" s="313">
        <f t="shared" si="22"/>
        <v>0</v>
      </c>
      <c r="H61" s="313">
        <f t="shared" si="22"/>
        <v>0</v>
      </c>
      <c r="I61" s="313">
        <f t="shared" si="22"/>
        <v>0</v>
      </c>
      <c r="J61" s="313">
        <f t="shared" si="22"/>
        <v>0</v>
      </c>
      <c r="K61" s="313">
        <f t="shared" si="22"/>
        <v>0</v>
      </c>
      <c r="L61" s="313">
        <f t="shared" si="22"/>
        <v>0</v>
      </c>
      <c r="M61" s="313">
        <f t="shared" si="22"/>
        <v>0</v>
      </c>
      <c r="N61" s="313">
        <f t="shared" si="22"/>
        <v>0</v>
      </c>
      <c r="O61" s="313">
        <f t="shared" si="22"/>
        <v>0</v>
      </c>
      <c r="P61" s="313">
        <f t="shared" si="22"/>
        <v>0</v>
      </c>
      <c r="Q61" s="328">
        <f t="shared" si="21"/>
        <v>0</v>
      </c>
    </row>
    <row r="62" spans="1:18" ht="24" customHeight="1" x14ac:dyDescent="0.25">
      <c r="A62" s="2" t="s">
        <v>311</v>
      </c>
      <c r="B62" s="535"/>
      <c r="C62" s="297" t="s">
        <v>294</v>
      </c>
      <c r="D62" s="161" t="s">
        <v>6</v>
      </c>
      <c r="E62" s="313">
        <f t="shared" ref="E62:P62" si="23">+E11*E38</f>
        <v>0</v>
      </c>
      <c r="F62" s="313">
        <f t="shared" si="23"/>
        <v>0</v>
      </c>
      <c r="G62" s="313">
        <f t="shared" si="23"/>
        <v>0</v>
      </c>
      <c r="H62" s="313">
        <f t="shared" si="23"/>
        <v>0</v>
      </c>
      <c r="I62" s="313">
        <f t="shared" si="23"/>
        <v>0</v>
      </c>
      <c r="J62" s="313">
        <f t="shared" si="23"/>
        <v>0</v>
      </c>
      <c r="K62" s="313">
        <f t="shared" si="23"/>
        <v>0</v>
      </c>
      <c r="L62" s="313">
        <f t="shared" si="23"/>
        <v>0</v>
      </c>
      <c r="M62" s="313">
        <f t="shared" si="23"/>
        <v>0</v>
      </c>
      <c r="N62" s="313">
        <f t="shared" si="23"/>
        <v>0</v>
      </c>
      <c r="O62" s="313">
        <f t="shared" si="23"/>
        <v>0</v>
      </c>
      <c r="P62" s="313">
        <f t="shared" si="23"/>
        <v>0</v>
      </c>
      <c r="Q62" s="328">
        <f t="shared" si="21"/>
        <v>0</v>
      </c>
    </row>
    <row r="63" spans="1:18" ht="19.5" customHeight="1" x14ac:dyDescent="0.25">
      <c r="A63" s="2" t="s">
        <v>312</v>
      </c>
      <c r="B63" s="536" t="s">
        <v>61</v>
      </c>
      <c r="C63" s="28" t="s">
        <v>63</v>
      </c>
      <c r="D63" s="161" t="s">
        <v>6</v>
      </c>
      <c r="E63" s="313">
        <f t="shared" ref="E63:P63" si="24">+E12*E39</f>
        <v>0</v>
      </c>
      <c r="F63" s="313">
        <f t="shared" si="24"/>
        <v>0</v>
      </c>
      <c r="G63" s="313">
        <f t="shared" si="24"/>
        <v>0</v>
      </c>
      <c r="H63" s="313">
        <f t="shared" si="24"/>
        <v>0</v>
      </c>
      <c r="I63" s="313">
        <f t="shared" si="24"/>
        <v>0</v>
      </c>
      <c r="J63" s="313">
        <f t="shared" si="24"/>
        <v>0</v>
      </c>
      <c r="K63" s="313">
        <f t="shared" si="24"/>
        <v>0</v>
      </c>
      <c r="L63" s="313">
        <f t="shared" si="24"/>
        <v>0</v>
      </c>
      <c r="M63" s="313">
        <f t="shared" si="24"/>
        <v>0</v>
      </c>
      <c r="N63" s="313">
        <f t="shared" si="24"/>
        <v>0</v>
      </c>
      <c r="O63" s="313">
        <f t="shared" si="24"/>
        <v>0</v>
      </c>
      <c r="P63" s="313">
        <f t="shared" si="24"/>
        <v>0</v>
      </c>
      <c r="Q63" s="328">
        <f t="shared" si="21"/>
        <v>0</v>
      </c>
    </row>
    <row r="64" spans="1:18" ht="19.5" customHeight="1" x14ac:dyDescent="0.25">
      <c r="A64" s="2" t="s">
        <v>313</v>
      </c>
      <c r="B64" s="536"/>
      <c r="C64" s="28" t="s">
        <v>64</v>
      </c>
      <c r="D64" s="161" t="s">
        <v>6</v>
      </c>
      <c r="E64" s="313">
        <f t="shared" ref="E64:P64" si="25">+E13*E40</f>
        <v>0</v>
      </c>
      <c r="F64" s="313">
        <f t="shared" si="25"/>
        <v>0</v>
      </c>
      <c r="G64" s="313">
        <f t="shared" si="25"/>
        <v>0</v>
      </c>
      <c r="H64" s="313">
        <f t="shared" si="25"/>
        <v>0</v>
      </c>
      <c r="I64" s="313">
        <f t="shared" si="25"/>
        <v>0</v>
      </c>
      <c r="J64" s="313">
        <f t="shared" si="25"/>
        <v>0</v>
      </c>
      <c r="K64" s="313">
        <f t="shared" si="25"/>
        <v>0</v>
      </c>
      <c r="L64" s="313">
        <f t="shared" si="25"/>
        <v>0</v>
      </c>
      <c r="M64" s="313">
        <f t="shared" si="25"/>
        <v>0</v>
      </c>
      <c r="N64" s="313">
        <f t="shared" si="25"/>
        <v>0</v>
      </c>
      <c r="O64" s="313">
        <f t="shared" si="25"/>
        <v>0</v>
      </c>
      <c r="P64" s="313">
        <f t="shared" si="25"/>
        <v>0</v>
      </c>
      <c r="Q64" s="328">
        <f t="shared" si="21"/>
        <v>0</v>
      </c>
    </row>
    <row r="65" spans="1:18" ht="19.5" customHeight="1" x14ac:dyDescent="0.25">
      <c r="A65" s="2" t="s">
        <v>314</v>
      </c>
      <c r="B65" s="536"/>
      <c r="C65" s="28" t="s">
        <v>295</v>
      </c>
      <c r="D65" s="161" t="s">
        <v>6</v>
      </c>
      <c r="E65" s="313">
        <f t="shared" ref="E65:P65" si="26">+E14*E41</f>
        <v>0</v>
      </c>
      <c r="F65" s="313">
        <f t="shared" si="26"/>
        <v>0</v>
      </c>
      <c r="G65" s="313">
        <f t="shared" si="26"/>
        <v>0</v>
      </c>
      <c r="H65" s="313">
        <f t="shared" si="26"/>
        <v>0</v>
      </c>
      <c r="I65" s="313">
        <f t="shared" si="26"/>
        <v>0</v>
      </c>
      <c r="J65" s="313">
        <f t="shared" si="26"/>
        <v>0</v>
      </c>
      <c r="K65" s="313">
        <f t="shared" si="26"/>
        <v>0</v>
      </c>
      <c r="L65" s="313">
        <f t="shared" si="26"/>
        <v>0</v>
      </c>
      <c r="M65" s="313">
        <f t="shared" si="26"/>
        <v>0</v>
      </c>
      <c r="N65" s="313">
        <f t="shared" si="26"/>
        <v>0</v>
      </c>
      <c r="O65" s="313">
        <f t="shared" si="26"/>
        <v>0</v>
      </c>
      <c r="P65" s="313">
        <f t="shared" si="26"/>
        <v>0</v>
      </c>
      <c r="Q65" s="328">
        <f t="shared" si="21"/>
        <v>0</v>
      </c>
    </row>
    <row r="66" spans="1:18" ht="19.5" customHeight="1" x14ac:dyDescent="0.25">
      <c r="A66" s="2" t="s">
        <v>443</v>
      </c>
      <c r="B66" s="536"/>
      <c r="C66" s="297" t="s">
        <v>294</v>
      </c>
      <c r="D66" s="161" t="s">
        <v>6</v>
      </c>
      <c r="E66" s="313">
        <f t="shared" ref="E66:P66" si="27">+E15*E42</f>
        <v>0</v>
      </c>
      <c r="F66" s="313">
        <f t="shared" si="27"/>
        <v>0</v>
      </c>
      <c r="G66" s="313">
        <f t="shared" si="27"/>
        <v>0</v>
      </c>
      <c r="H66" s="313">
        <f t="shared" si="27"/>
        <v>0</v>
      </c>
      <c r="I66" s="313">
        <f t="shared" si="27"/>
        <v>0</v>
      </c>
      <c r="J66" s="313">
        <f t="shared" si="27"/>
        <v>0</v>
      </c>
      <c r="K66" s="313">
        <f t="shared" si="27"/>
        <v>0</v>
      </c>
      <c r="L66" s="313">
        <f t="shared" si="27"/>
        <v>0</v>
      </c>
      <c r="M66" s="313">
        <f t="shared" si="27"/>
        <v>0</v>
      </c>
      <c r="N66" s="313">
        <f t="shared" si="27"/>
        <v>0</v>
      </c>
      <c r="O66" s="313">
        <f t="shared" si="27"/>
        <v>0</v>
      </c>
      <c r="P66" s="313">
        <f t="shared" si="27"/>
        <v>0</v>
      </c>
      <c r="Q66" s="328">
        <f t="shared" si="21"/>
        <v>0</v>
      </c>
    </row>
    <row r="67" spans="1:18" ht="32.25" customHeight="1" x14ac:dyDescent="0.25">
      <c r="A67" s="310">
        <v>3.2</v>
      </c>
      <c r="B67" s="584" t="s">
        <v>67</v>
      </c>
      <c r="C67" s="585"/>
      <c r="D67" s="163" t="s">
        <v>6</v>
      </c>
      <c r="E67" s="314">
        <f>SUM(E68:E75)</f>
        <v>0</v>
      </c>
      <c r="F67" s="314">
        <f t="shared" ref="F67" si="28">SUM(F68:F75)</f>
        <v>0</v>
      </c>
      <c r="G67" s="314">
        <f t="shared" ref="G67" si="29">SUM(G68:G75)</f>
        <v>0</v>
      </c>
      <c r="H67" s="314">
        <f t="shared" ref="H67" si="30">SUM(H68:H75)</f>
        <v>0</v>
      </c>
      <c r="I67" s="314">
        <f t="shared" ref="I67" si="31">SUM(I68:I75)</f>
        <v>0</v>
      </c>
      <c r="J67" s="314">
        <f t="shared" ref="J67" si="32">SUM(J68:J75)</f>
        <v>0</v>
      </c>
      <c r="K67" s="314">
        <f t="shared" ref="K67" si="33">SUM(K68:K75)</f>
        <v>0</v>
      </c>
      <c r="L67" s="314">
        <f t="shared" ref="L67" si="34">SUM(L68:L75)</f>
        <v>0</v>
      </c>
      <c r="M67" s="314">
        <f t="shared" ref="M67" si="35">SUM(M68:M75)</f>
        <v>0</v>
      </c>
      <c r="N67" s="314">
        <f t="shared" ref="N67" si="36">SUM(N68:N75)</f>
        <v>0</v>
      </c>
      <c r="O67" s="314">
        <f t="shared" ref="O67" si="37">SUM(O68:O75)</f>
        <v>0</v>
      </c>
      <c r="P67" s="314">
        <f t="shared" ref="P67" si="38">SUM(P68:P75)</f>
        <v>0</v>
      </c>
      <c r="Q67" s="329">
        <f>SUM(E67:P67)</f>
        <v>0</v>
      </c>
      <c r="R67" s="480" t="e">
        <f>+Q67/Q16</f>
        <v>#DIV/0!</v>
      </c>
    </row>
    <row r="68" spans="1:18" ht="19.5" customHeight="1" x14ac:dyDescent="0.25">
      <c r="A68" s="2" t="s">
        <v>315</v>
      </c>
      <c r="B68" s="536" t="s">
        <v>62</v>
      </c>
      <c r="C68" s="438" t="str">
        <f>C58</f>
        <v xml:space="preserve">Байгуулгын Дулааны хэсэгт </v>
      </c>
      <c r="D68" s="161" t="s">
        <v>6</v>
      </c>
      <c r="E68" s="313">
        <f t="shared" ref="E68:P68" si="39">+E17*E44</f>
        <v>0</v>
      </c>
      <c r="F68" s="313">
        <f t="shared" si="39"/>
        <v>0</v>
      </c>
      <c r="G68" s="313">
        <f t="shared" si="39"/>
        <v>0</v>
      </c>
      <c r="H68" s="313">
        <f t="shared" si="39"/>
        <v>0</v>
      </c>
      <c r="I68" s="313">
        <f t="shared" si="39"/>
        <v>0</v>
      </c>
      <c r="J68" s="313">
        <f t="shared" si="39"/>
        <v>0</v>
      </c>
      <c r="K68" s="313">
        <f t="shared" si="39"/>
        <v>0</v>
      </c>
      <c r="L68" s="313">
        <f t="shared" si="39"/>
        <v>0</v>
      </c>
      <c r="M68" s="313">
        <f t="shared" si="39"/>
        <v>0</v>
      </c>
      <c r="N68" s="313">
        <f t="shared" si="39"/>
        <v>0</v>
      </c>
      <c r="O68" s="313">
        <f t="shared" si="39"/>
        <v>0</v>
      </c>
      <c r="P68" s="313">
        <f t="shared" si="39"/>
        <v>0</v>
      </c>
      <c r="Q68" s="328">
        <f t="shared" si="6"/>
        <v>0</v>
      </c>
    </row>
    <row r="69" spans="1:18" ht="19.5" customHeight="1" x14ac:dyDescent="0.25">
      <c r="A69" s="2" t="s">
        <v>316</v>
      </c>
      <c r="B69" s="536"/>
      <c r="C69" s="28" t="s">
        <v>293</v>
      </c>
      <c r="D69" s="161" t="s">
        <v>6</v>
      </c>
      <c r="E69" s="313">
        <f>E18*E44</f>
        <v>0</v>
      </c>
      <c r="F69" s="313">
        <f t="shared" ref="F69:P69" si="40">F18*F44</f>
        <v>0</v>
      </c>
      <c r="G69" s="313">
        <f t="shared" si="40"/>
        <v>0</v>
      </c>
      <c r="H69" s="313">
        <f t="shared" si="40"/>
        <v>0</v>
      </c>
      <c r="I69" s="313">
        <f t="shared" si="40"/>
        <v>0</v>
      </c>
      <c r="J69" s="313">
        <f t="shared" si="40"/>
        <v>0</v>
      </c>
      <c r="K69" s="313">
        <f t="shared" si="40"/>
        <v>0</v>
      </c>
      <c r="L69" s="313">
        <f t="shared" si="40"/>
        <v>0</v>
      </c>
      <c r="M69" s="313">
        <f t="shared" si="40"/>
        <v>0</v>
      </c>
      <c r="N69" s="313">
        <f t="shared" si="40"/>
        <v>0</v>
      </c>
      <c r="O69" s="313">
        <f t="shared" si="40"/>
        <v>0</v>
      </c>
      <c r="P69" s="313">
        <f t="shared" si="40"/>
        <v>0</v>
      </c>
      <c r="Q69" s="328">
        <f t="shared" si="6"/>
        <v>0</v>
      </c>
    </row>
    <row r="70" spans="1:18" ht="24" customHeight="1" x14ac:dyDescent="0.25">
      <c r="A70" s="2" t="s">
        <v>317</v>
      </c>
      <c r="B70" s="536"/>
      <c r="C70" s="28" t="s">
        <v>396</v>
      </c>
      <c r="D70" s="161" t="s">
        <v>6</v>
      </c>
      <c r="E70" s="313">
        <f t="shared" ref="E70:P70" si="41">+E19*E45</f>
        <v>0</v>
      </c>
      <c r="F70" s="313">
        <f t="shared" si="41"/>
        <v>0</v>
      </c>
      <c r="G70" s="313">
        <f t="shared" si="41"/>
        <v>0</v>
      </c>
      <c r="H70" s="313">
        <f t="shared" si="41"/>
        <v>0</v>
      </c>
      <c r="I70" s="313">
        <f t="shared" si="41"/>
        <v>0</v>
      </c>
      <c r="J70" s="313">
        <f t="shared" si="41"/>
        <v>0</v>
      </c>
      <c r="K70" s="313">
        <f t="shared" si="41"/>
        <v>0</v>
      </c>
      <c r="L70" s="313">
        <f t="shared" si="41"/>
        <v>0</v>
      </c>
      <c r="M70" s="313">
        <f t="shared" si="41"/>
        <v>0</v>
      </c>
      <c r="N70" s="313">
        <f t="shared" si="41"/>
        <v>0</v>
      </c>
      <c r="O70" s="313">
        <f t="shared" si="41"/>
        <v>0</v>
      </c>
      <c r="P70" s="313">
        <f t="shared" si="41"/>
        <v>0</v>
      </c>
      <c r="Q70" s="328">
        <f t="shared" ref="Q70:Q75" si="42">SUM(E70:P70)</f>
        <v>0</v>
      </c>
    </row>
    <row r="71" spans="1:18" ht="24" customHeight="1" x14ac:dyDescent="0.25">
      <c r="A71" s="2" t="s">
        <v>318</v>
      </c>
      <c r="B71" s="536"/>
      <c r="C71" s="28" t="s">
        <v>397</v>
      </c>
      <c r="D71" s="161" t="s">
        <v>6</v>
      </c>
      <c r="E71" s="313">
        <f>+E20*E46</f>
        <v>0</v>
      </c>
      <c r="F71" s="313">
        <f t="shared" ref="F71:P71" si="43">+F20*F46</f>
        <v>0</v>
      </c>
      <c r="G71" s="313">
        <f t="shared" si="43"/>
        <v>0</v>
      </c>
      <c r="H71" s="313">
        <f t="shared" si="43"/>
        <v>0</v>
      </c>
      <c r="I71" s="313">
        <f t="shared" si="43"/>
        <v>0</v>
      </c>
      <c r="J71" s="313">
        <f t="shared" si="43"/>
        <v>0</v>
      </c>
      <c r="K71" s="313">
        <f t="shared" si="43"/>
        <v>0</v>
      </c>
      <c r="L71" s="313">
        <f t="shared" si="43"/>
        <v>0</v>
      </c>
      <c r="M71" s="313">
        <f t="shared" si="43"/>
        <v>0</v>
      </c>
      <c r="N71" s="313">
        <f t="shared" si="43"/>
        <v>0</v>
      </c>
      <c r="O71" s="313">
        <f t="shared" si="43"/>
        <v>0</v>
      </c>
      <c r="P71" s="313">
        <f t="shared" si="43"/>
        <v>0</v>
      </c>
      <c r="Q71" s="328">
        <f t="shared" si="42"/>
        <v>0</v>
      </c>
    </row>
    <row r="72" spans="1:18" ht="24" customHeight="1" x14ac:dyDescent="0.25">
      <c r="A72" s="2" t="s">
        <v>319</v>
      </c>
      <c r="B72" s="536"/>
      <c r="C72" s="297" t="s">
        <v>294</v>
      </c>
      <c r="D72" s="161" t="s">
        <v>6</v>
      </c>
      <c r="E72" s="313">
        <f t="shared" ref="E72:P72" si="44">+E21*E47</f>
        <v>0</v>
      </c>
      <c r="F72" s="313">
        <f t="shared" si="44"/>
        <v>0</v>
      </c>
      <c r="G72" s="313">
        <f t="shared" si="44"/>
        <v>0</v>
      </c>
      <c r="H72" s="313">
        <f t="shared" si="44"/>
        <v>0</v>
      </c>
      <c r="I72" s="313">
        <f t="shared" si="44"/>
        <v>0</v>
      </c>
      <c r="J72" s="313">
        <f t="shared" si="44"/>
        <v>0</v>
      </c>
      <c r="K72" s="313">
        <f t="shared" si="44"/>
        <v>0</v>
      </c>
      <c r="L72" s="313">
        <f t="shared" si="44"/>
        <v>0</v>
      </c>
      <c r="M72" s="313">
        <f t="shared" si="44"/>
        <v>0</v>
      </c>
      <c r="N72" s="313">
        <f t="shared" si="44"/>
        <v>0</v>
      </c>
      <c r="O72" s="313">
        <f t="shared" si="44"/>
        <v>0</v>
      </c>
      <c r="P72" s="313">
        <f t="shared" si="44"/>
        <v>0</v>
      </c>
      <c r="Q72" s="328">
        <f t="shared" si="42"/>
        <v>0</v>
      </c>
    </row>
    <row r="73" spans="1:18" ht="19.5" customHeight="1" x14ac:dyDescent="0.25">
      <c r="A73" s="2" t="s">
        <v>320</v>
      </c>
      <c r="B73" s="536" t="s">
        <v>61</v>
      </c>
      <c r="C73" s="28" t="s">
        <v>63</v>
      </c>
      <c r="D73" s="161" t="s">
        <v>6</v>
      </c>
      <c r="E73" s="313">
        <f t="shared" ref="E73:P73" si="45">+E22*E48</f>
        <v>0</v>
      </c>
      <c r="F73" s="313">
        <f t="shared" si="45"/>
        <v>0</v>
      </c>
      <c r="G73" s="313">
        <f t="shared" si="45"/>
        <v>0</v>
      </c>
      <c r="H73" s="313">
        <f t="shared" si="45"/>
        <v>0</v>
      </c>
      <c r="I73" s="313">
        <f t="shared" si="45"/>
        <v>0</v>
      </c>
      <c r="J73" s="313">
        <f t="shared" si="45"/>
        <v>0</v>
      </c>
      <c r="K73" s="313">
        <f t="shared" si="45"/>
        <v>0</v>
      </c>
      <c r="L73" s="313">
        <f t="shared" si="45"/>
        <v>0</v>
      </c>
      <c r="M73" s="313">
        <f t="shared" si="45"/>
        <v>0</v>
      </c>
      <c r="N73" s="313">
        <f t="shared" si="45"/>
        <v>0</v>
      </c>
      <c r="O73" s="313">
        <f t="shared" si="45"/>
        <v>0</v>
      </c>
      <c r="P73" s="313">
        <f t="shared" si="45"/>
        <v>0</v>
      </c>
      <c r="Q73" s="328">
        <f t="shared" si="42"/>
        <v>0</v>
      </c>
    </row>
    <row r="74" spans="1:18" ht="19.5" customHeight="1" x14ac:dyDescent="0.25">
      <c r="A74" s="2" t="s">
        <v>321</v>
      </c>
      <c r="B74" s="536"/>
      <c r="C74" s="28" t="s">
        <v>64</v>
      </c>
      <c r="D74" s="161" t="s">
        <v>6</v>
      </c>
      <c r="E74" s="313">
        <f t="shared" ref="E74:P74" si="46">+E23*E49</f>
        <v>0</v>
      </c>
      <c r="F74" s="313">
        <f t="shared" si="46"/>
        <v>0</v>
      </c>
      <c r="G74" s="313">
        <f t="shared" si="46"/>
        <v>0</v>
      </c>
      <c r="H74" s="313">
        <f t="shared" si="46"/>
        <v>0</v>
      </c>
      <c r="I74" s="313">
        <f t="shared" si="46"/>
        <v>0</v>
      </c>
      <c r="J74" s="313">
        <f t="shared" si="46"/>
        <v>0</v>
      </c>
      <c r="K74" s="313">
        <f t="shared" si="46"/>
        <v>0</v>
      </c>
      <c r="L74" s="313">
        <f t="shared" si="46"/>
        <v>0</v>
      </c>
      <c r="M74" s="313">
        <f t="shared" si="46"/>
        <v>0</v>
      </c>
      <c r="N74" s="313">
        <f t="shared" si="46"/>
        <v>0</v>
      </c>
      <c r="O74" s="313">
        <f t="shared" si="46"/>
        <v>0</v>
      </c>
      <c r="P74" s="313">
        <f t="shared" si="46"/>
        <v>0</v>
      </c>
      <c r="Q74" s="328">
        <f t="shared" si="42"/>
        <v>0</v>
      </c>
    </row>
    <row r="75" spans="1:18" ht="19.5" customHeight="1" x14ac:dyDescent="0.25">
      <c r="A75" s="2" t="s">
        <v>444</v>
      </c>
      <c r="B75" s="536"/>
      <c r="C75" s="28" t="s">
        <v>294</v>
      </c>
      <c r="D75" s="161" t="s">
        <v>6</v>
      </c>
      <c r="E75" s="313">
        <f t="shared" ref="E75:P75" si="47">+E24*E50</f>
        <v>0</v>
      </c>
      <c r="F75" s="313">
        <f t="shared" si="47"/>
        <v>0</v>
      </c>
      <c r="G75" s="313">
        <f t="shared" si="47"/>
        <v>0</v>
      </c>
      <c r="H75" s="313">
        <f t="shared" si="47"/>
        <v>0</v>
      </c>
      <c r="I75" s="313">
        <f t="shared" si="47"/>
        <v>0</v>
      </c>
      <c r="J75" s="313">
        <f t="shared" si="47"/>
        <v>0</v>
      </c>
      <c r="K75" s="313">
        <f t="shared" si="47"/>
        <v>0</v>
      </c>
      <c r="L75" s="313">
        <f t="shared" si="47"/>
        <v>0</v>
      </c>
      <c r="M75" s="313">
        <f t="shared" si="47"/>
        <v>0</v>
      </c>
      <c r="N75" s="313">
        <f t="shared" si="47"/>
        <v>0</v>
      </c>
      <c r="O75" s="313">
        <f t="shared" si="47"/>
        <v>0</v>
      </c>
      <c r="P75" s="313">
        <f t="shared" si="47"/>
        <v>0</v>
      </c>
      <c r="Q75" s="328">
        <f t="shared" si="42"/>
        <v>0</v>
      </c>
    </row>
    <row r="76" spans="1:18" ht="32.25" customHeight="1" x14ac:dyDescent="0.25">
      <c r="A76" s="310">
        <v>3.3</v>
      </c>
      <c r="B76" s="584" t="s">
        <v>165</v>
      </c>
      <c r="C76" s="585"/>
      <c r="D76" s="163" t="s">
        <v>6</v>
      </c>
      <c r="E76" s="314">
        <f>SUM(E77:E78)</f>
        <v>0</v>
      </c>
      <c r="F76" s="314">
        <f t="shared" ref="F76:P76" si="48">SUM(F77:F78)</f>
        <v>0</v>
      </c>
      <c r="G76" s="314">
        <f t="shared" si="48"/>
        <v>0</v>
      </c>
      <c r="H76" s="314">
        <f t="shared" si="48"/>
        <v>0</v>
      </c>
      <c r="I76" s="314">
        <f t="shared" si="48"/>
        <v>0</v>
      </c>
      <c r="J76" s="314">
        <f t="shared" si="48"/>
        <v>0</v>
      </c>
      <c r="K76" s="314">
        <f t="shared" si="48"/>
        <v>0</v>
      </c>
      <c r="L76" s="314">
        <f t="shared" si="48"/>
        <v>0</v>
      </c>
      <c r="M76" s="314">
        <f t="shared" si="48"/>
        <v>0</v>
      </c>
      <c r="N76" s="314">
        <f t="shared" si="48"/>
        <v>0</v>
      </c>
      <c r="O76" s="314">
        <f t="shared" si="48"/>
        <v>0</v>
      </c>
      <c r="P76" s="314">
        <f t="shared" si="48"/>
        <v>0</v>
      </c>
      <c r="Q76" s="329">
        <f t="shared" si="6"/>
        <v>0</v>
      </c>
    </row>
    <row r="77" spans="1:18" ht="21.75" customHeight="1" x14ac:dyDescent="0.25">
      <c r="A77" s="2" t="s">
        <v>170</v>
      </c>
      <c r="B77" s="559" t="s">
        <v>167</v>
      </c>
      <c r="C77" s="560"/>
      <c r="D77" s="161" t="s">
        <v>6</v>
      </c>
      <c r="E77" s="313">
        <f>+'9 - ААН-суурь үнэ'!E19</f>
        <v>0</v>
      </c>
      <c r="F77" s="313">
        <f>E77</f>
        <v>0</v>
      </c>
      <c r="G77" s="313">
        <f t="shared" ref="G77:P77" si="49">F77</f>
        <v>0</v>
      </c>
      <c r="H77" s="313">
        <f t="shared" si="49"/>
        <v>0</v>
      </c>
      <c r="I77" s="313">
        <f t="shared" si="49"/>
        <v>0</v>
      </c>
      <c r="J77" s="313">
        <f t="shared" si="49"/>
        <v>0</v>
      </c>
      <c r="K77" s="313">
        <f t="shared" si="49"/>
        <v>0</v>
      </c>
      <c r="L77" s="313">
        <f t="shared" si="49"/>
        <v>0</v>
      </c>
      <c r="M77" s="313">
        <f t="shared" si="49"/>
        <v>0</v>
      </c>
      <c r="N77" s="313">
        <f t="shared" si="49"/>
        <v>0</v>
      </c>
      <c r="O77" s="313">
        <f t="shared" si="49"/>
        <v>0</v>
      </c>
      <c r="P77" s="313">
        <f t="shared" si="49"/>
        <v>0</v>
      </c>
      <c r="Q77" s="328">
        <f t="shared" si="6"/>
        <v>0</v>
      </c>
    </row>
    <row r="78" spans="1:18" ht="21.75" customHeight="1" x14ac:dyDescent="0.25">
      <c r="A78" s="2" t="s">
        <v>171</v>
      </c>
      <c r="B78" s="559" t="s">
        <v>166</v>
      </c>
      <c r="C78" s="560"/>
      <c r="D78" s="162" t="s">
        <v>6</v>
      </c>
      <c r="E78" s="313">
        <f>+E79*2.5</f>
        <v>0</v>
      </c>
      <c r="F78" s="313">
        <f t="shared" ref="F78:P78" si="50">+F79*2.5</f>
        <v>0</v>
      </c>
      <c r="G78" s="313">
        <f t="shared" si="50"/>
        <v>0</v>
      </c>
      <c r="H78" s="313">
        <f t="shared" si="50"/>
        <v>0</v>
      </c>
      <c r="I78" s="313">
        <f t="shared" si="50"/>
        <v>0</v>
      </c>
      <c r="J78" s="313">
        <f t="shared" si="50"/>
        <v>0</v>
      </c>
      <c r="K78" s="313">
        <f t="shared" si="50"/>
        <v>0</v>
      </c>
      <c r="L78" s="313">
        <f t="shared" si="50"/>
        <v>0</v>
      </c>
      <c r="M78" s="313">
        <f t="shared" si="50"/>
        <v>0</v>
      </c>
      <c r="N78" s="313">
        <f t="shared" si="50"/>
        <v>0</v>
      </c>
      <c r="O78" s="313">
        <f t="shared" si="50"/>
        <v>0</v>
      </c>
      <c r="P78" s="313">
        <f t="shared" si="50"/>
        <v>0</v>
      </c>
      <c r="Q78" s="328">
        <f t="shared" si="6"/>
        <v>0</v>
      </c>
    </row>
    <row r="79" spans="1:18" ht="21.75" customHeight="1" x14ac:dyDescent="0.25">
      <c r="A79" s="117"/>
      <c r="B79" s="498"/>
      <c r="C79" s="498"/>
      <c r="D79" s="501" t="s">
        <v>485</v>
      </c>
      <c r="E79" s="504"/>
      <c r="F79" s="504">
        <f>E79+E80</f>
        <v>0</v>
      </c>
      <c r="G79" s="504">
        <f t="shared" ref="G79:P79" si="51">F79+F80</f>
        <v>0</v>
      </c>
      <c r="H79" s="504">
        <f t="shared" si="51"/>
        <v>0</v>
      </c>
      <c r="I79" s="504">
        <f t="shared" si="51"/>
        <v>0</v>
      </c>
      <c r="J79" s="504">
        <f t="shared" si="51"/>
        <v>0</v>
      </c>
      <c r="K79" s="504">
        <f t="shared" si="51"/>
        <v>0</v>
      </c>
      <c r="L79" s="504">
        <f t="shared" si="51"/>
        <v>0</v>
      </c>
      <c r="M79" s="504">
        <f t="shared" si="51"/>
        <v>0</v>
      </c>
      <c r="N79" s="504">
        <f t="shared" si="51"/>
        <v>0</v>
      </c>
      <c r="O79" s="504">
        <f t="shared" si="51"/>
        <v>0</v>
      </c>
      <c r="P79" s="504">
        <f t="shared" si="51"/>
        <v>0</v>
      </c>
      <c r="Q79" s="499"/>
    </row>
    <row r="80" spans="1:18" ht="21.75" customHeight="1" x14ac:dyDescent="0.25">
      <c r="A80" s="117"/>
      <c r="B80" s="498"/>
      <c r="C80" s="498"/>
      <c r="D80" s="501" t="s">
        <v>486</v>
      </c>
      <c r="E80" s="502"/>
      <c r="F80" s="502"/>
      <c r="G80" s="503"/>
      <c r="H80" s="503"/>
      <c r="I80" s="503"/>
      <c r="J80" s="503"/>
      <c r="K80" s="503"/>
      <c r="L80" s="503"/>
      <c r="M80" s="503"/>
      <c r="N80" s="503"/>
      <c r="O80" s="503"/>
      <c r="P80" s="502"/>
      <c r="Q80" s="499"/>
    </row>
    <row r="81" spans="8:8" ht="24.75" customHeight="1" x14ac:dyDescent="0.2">
      <c r="H81" s="31" t="s">
        <v>20</v>
      </c>
    </row>
    <row r="82" spans="8:8" ht="24.75" customHeight="1" x14ac:dyDescent="0.2">
      <c r="H82" s="31" t="s">
        <v>21</v>
      </c>
    </row>
  </sheetData>
  <mergeCells count="29">
    <mergeCell ref="B78:C78"/>
    <mergeCell ref="E54:Q54"/>
    <mergeCell ref="B22:B24"/>
    <mergeCell ref="E3:Q3"/>
    <mergeCell ref="B35:B38"/>
    <mergeCell ref="B39:B42"/>
    <mergeCell ref="B6:C6"/>
    <mergeCell ref="B7:B11"/>
    <mergeCell ref="B12:B15"/>
    <mergeCell ref="B16:C16"/>
    <mergeCell ref="B17:B21"/>
    <mergeCell ref="A3:C4"/>
    <mergeCell ref="D3:D4"/>
    <mergeCell ref="A31:C32"/>
    <mergeCell ref="B44:B47"/>
    <mergeCell ref="B48:B50"/>
    <mergeCell ref="E31:P31"/>
    <mergeCell ref="B77:C77"/>
    <mergeCell ref="B76:C76"/>
    <mergeCell ref="B63:B66"/>
    <mergeCell ref="B67:C67"/>
    <mergeCell ref="B68:B72"/>
    <mergeCell ref="B73:B75"/>
    <mergeCell ref="D54:D55"/>
    <mergeCell ref="D31:D32"/>
    <mergeCell ref="A54:C55"/>
    <mergeCell ref="B58:B62"/>
    <mergeCell ref="B56:C56"/>
    <mergeCell ref="B57:C57"/>
  </mergeCells>
  <printOptions horizontalCentered="1" verticalCentered="1"/>
  <pageMargins left="0" right="0" top="0.75" bottom="0.25" header="0.3" footer="0.3"/>
  <pageSetup paperSize="9" scale="74" orientation="landscape" r:id="rId1"/>
  <rowBreaks count="2" manualBreakCount="2">
    <brk id="28" max="16383" man="1"/>
    <brk id="51" max="16383"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CC"/>
  </sheetPr>
  <dimension ref="A1:I38"/>
  <sheetViews>
    <sheetView zoomScale="90" zoomScaleNormal="90" workbookViewId="0">
      <pane xSplit="3" ySplit="4" topLeftCell="D8" activePane="bottomRight" state="frozen"/>
      <selection pane="topRight" activeCell="D1" sqref="D1"/>
      <selection pane="bottomLeft" activeCell="A5" sqref="A5"/>
      <selection pane="bottomRight" activeCell="I23" sqref="I23:I26"/>
    </sheetView>
  </sheetViews>
  <sheetFormatPr defaultRowHeight="20.25" customHeight="1" x14ac:dyDescent="0.25"/>
  <cols>
    <col min="1" max="1" width="4" style="4" customWidth="1"/>
    <col min="2" max="2" width="39.28515625" style="5" customWidth="1"/>
    <col min="3" max="3" width="7.28515625" style="185" customWidth="1"/>
    <col min="4" max="7" width="19.42578125" style="7" customWidth="1"/>
    <col min="8" max="8" width="51.42578125" style="63" customWidth="1"/>
    <col min="9" max="9" width="82" style="193" customWidth="1"/>
    <col min="10" max="256" width="9.140625" style="7"/>
    <col min="257" max="257" width="3.42578125" style="7" customWidth="1"/>
    <col min="258" max="258" width="33.85546875" style="7" bestFit="1" customWidth="1"/>
    <col min="259" max="263" width="12.7109375" style="7" customWidth="1"/>
    <col min="264" max="264" width="87.42578125" style="7" customWidth="1"/>
    <col min="265" max="512" width="9.140625" style="7"/>
    <col min="513" max="513" width="3.42578125" style="7" customWidth="1"/>
    <col min="514" max="514" width="33.85546875" style="7" bestFit="1" customWidth="1"/>
    <col min="515" max="519" width="12.7109375" style="7" customWidth="1"/>
    <col min="520" max="520" width="87.42578125" style="7" customWidth="1"/>
    <col min="521" max="768" width="9.140625" style="7"/>
    <col min="769" max="769" width="3.42578125" style="7" customWidth="1"/>
    <col min="770" max="770" width="33.85546875" style="7" bestFit="1" customWidth="1"/>
    <col min="771" max="775" width="12.7109375" style="7" customWidth="1"/>
    <col min="776" max="776" width="87.42578125" style="7" customWidth="1"/>
    <col min="777" max="1024" width="9.140625" style="7"/>
    <col min="1025" max="1025" width="3.42578125" style="7" customWidth="1"/>
    <col min="1026" max="1026" width="33.85546875" style="7" bestFit="1" customWidth="1"/>
    <col min="1027" max="1031" width="12.7109375" style="7" customWidth="1"/>
    <col min="1032" max="1032" width="87.42578125" style="7" customWidth="1"/>
    <col min="1033" max="1280" width="9.140625" style="7"/>
    <col min="1281" max="1281" width="3.42578125" style="7" customWidth="1"/>
    <col min="1282" max="1282" width="33.85546875" style="7" bestFit="1" customWidth="1"/>
    <col min="1283" max="1287" width="12.7109375" style="7" customWidth="1"/>
    <col min="1288" max="1288" width="87.42578125" style="7" customWidth="1"/>
    <col min="1289" max="1536" width="9.140625" style="7"/>
    <col min="1537" max="1537" width="3.42578125" style="7" customWidth="1"/>
    <col min="1538" max="1538" width="33.85546875" style="7" bestFit="1" customWidth="1"/>
    <col min="1539" max="1543" width="12.7109375" style="7" customWidth="1"/>
    <col min="1544" max="1544" width="87.42578125" style="7" customWidth="1"/>
    <col min="1545" max="1792" width="9.140625" style="7"/>
    <col min="1793" max="1793" width="3.42578125" style="7" customWidth="1"/>
    <col min="1794" max="1794" width="33.85546875" style="7" bestFit="1" customWidth="1"/>
    <col min="1795" max="1799" width="12.7109375" style="7" customWidth="1"/>
    <col min="1800" max="1800" width="87.42578125" style="7" customWidth="1"/>
    <col min="1801" max="2048" width="9.140625" style="7"/>
    <col min="2049" max="2049" width="3.42578125" style="7" customWidth="1"/>
    <col min="2050" max="2050" width="33.85546875" style="7" bestFit="1" customWidth="1"/>
    <col min="2051" max="2055" width="12.7109375" style="7" customWidth="1"/>
    <col min="2056" max="2056" width="87.42578125" style="7" customWidth="1"/>
    <col min="2057" max="2304" width="9.140625" style="7"/>
    <col min="2305" max="2305" width="3.42578125" style="7" customWidth="1"/>
    <col min="2306" max="2306" width="33.85546875" style="7" bestFit="1" customWidth="1"/>
    <col min="2307" max="2311" width="12.7109375" style="7" customWidth="1"/>
    <col min="2312" max="2312" width="87.42578125" style="7" customWidth="1"/>
    <col min="2313" max="2560" width="9.140625" style="7"/>
    <col min="2561" max="2561" width="3.42578125" style="7" customWidth="1"/>
    <col min="2562" max="2562" width="33.85546875" style="7" bestFit="1" customWidth="1"/>
    <col min="2563" max="2567" width="12.7109375" style="7" customWidth="1"/>
    <col min="2568" max="2568" width="87.42578125" style="7" customWidth="1"/>
    <col min="2569" max="2816" width="9.140625" style="7"/>
    <col min="2817" max="2817" width="3.42578125" style="7" customWidth="1"/>
    <col min="2818" max="2818" width="33.85546875" style="7" bestFit="1" customWidth="1"/>
    <col min="2819" max="2823" width="12.7109375" style="7" customWidth="1"/>
    <col min="2824" max="2824" width="87.42578125" style="7" customWidth="1"/>
    <col min="2825" max="3072" width="9.140625" style="7"/>
    <col min="3073" max="3073" width="3.42578125" style="7" customWidth="1"/>
    <col min="3074" max="3074" width="33.85546875" style="7" bestFit="1" customWidth="1"/>
    <col min="3075" max="3079" width="12.7109375" style="7" customWidth="1"/>
    <col min="3080" max="3080" width="87.42578125" style="7" customWidth="1"/>
    <col min="3081" max="3328" width="9.140625" style="7"/>
    <col min="3329" max="3329" width="3.42578125" style="7" customWidth="1"/>
    <col min="3330" max="3330" width="33.85546875" style="7" bestFit="1" customWidth="1"/>
    <col min="3331" max="3335" width="12.7109375" style="7" customWidth="1"/>
    <col min="3336" max="3336" width="87.42578125" style="7" customWidth="1"/>
    <col min="3337" max="3584" width="9.140625" style="7"/>
    <col min="3585" max="3585" width="3.42578125" style="7" customWidth="1"/>
    <col min="3586" max="3586" width="33.85546875" style="7" bestFit="1" customWidth="1"/>
    <col min="3587" max="3591" width="12.7109375" style="7" customWidth="1"/>
    <col min="3592" max="3592" width="87.42578125" style="7" customWidth="1"/>
    <col min="3593" max="3840" width="9.140625" style="7"/>
    <col min="3841" max="3841" width="3.42578125" style="7" customWidth="1"/>
    <col min="3842" max="3842" width="33.85546875" style="7" bestFit="1" customWidth="1"/>
    <col min="3843" max="3847" width="12.7109375" style="7" customWidth="1"/>
    <col min="3848" max="3848" width="87.42578125" style="7" customWidth="1"/>
    <col min="3849" max="4096" width="9.140625" style="7"/>
    <col min="4097" max="4097" width="3.42578125" style="7" customWidth="1"/>
    <col min="4098" max="4098" width="33.85546875" style="7" bestFit="1" customWidth="1"/>
    <col min="4099" max="4103" width="12.7109375" style="7" customWidth="1"/>
    <col min="4104" max="4104" width="87.42578125" style="7" customWidth="1"/>
    <col min="4105" max="4352" width="9.140625" style="7"/>
    <col min="4353" max="4353" width="3.42578125" style="7" customWidth="1"/>
    <col min="4354" max="4354" width="33.85546875" style="7" bestFit="1" customWidth="1"/>
    <col min="4355" max="4359" width="12.7109375" style="7" customWidth="1"/>
    <col min="4360" max="4360" width="87.42578125" style="7" customWidth="1"/>
    <col min="4361" max="4608" width="9.140625" style="7"/>
    <col min="4609" max="4609" width="3.42578125" style="7" customWidth="1"/>
    <col min="4610" max="4610" width="33.85546875" style="7" bestFit="1" customWidth="1"/>
    <col min="4611" max="4615" width="12.7109375" style="7" customWidth="1"/>
    <col min="4616" max="4616" width="87.42578125" style="7" customWidth="1"/>
    <col min="4617" max="4864" width="9.140625" style="7"/>
    <col min="4865" max="4865" width="3.42578125" style="7" customWidth="1"/>
    <col min="4866" max="4866" width="33.85546875" style="7" bestFit="1" customWidth="1"/>
    <col min="4867" max="4871" width="12.7109375" style="7" customWidth="1"/>
    <col min="4872" max="4872" width="87.42578125" style="7" customWidth="1"/>
    <col min="4873" max="5120" width="9.140625" style="7"/>
    <col min="5121" max="5121" width="3.42578125" style="7" customWidth="1"/>
    <col min="5122" max="5122" width="33.85546875" style="7" bestFit="1" customWidth="1"/>
    <col min="5123" max="5127" width="12.7109375" style="7" customWidth="1"/>
    <col min="5128" max="5128" width="87.42578125" style="7" customWidth="1"/>
    <col min="5129" max="5376" width="9.140625" style="7"/>
    <col min="5377" max="5377" width="3.42578125" style="7" customWidth="1"/>
    <col min="5378" max="5378" width="33.85546875" style="7" bestFit="1" customWidth="1"/>
    <col min="5379" max="5383" width="12.7109375" style="7" customWidth="1"/>
    <col min="5384" max="5384" width="87.42578125" style="7" customWidth="1"/>
    <col min="5385" max="5632" width="9.140625" style="7"/>
    <col min="5633" max="5633" width="3.42578125" style="7" customWidth="1"/>
    <col min="5634" max="5634" width="33.85546875" style="7" bestFit="1" customWidth="1"/>
    <col min="5635" max="5639" width="12.7109375" style="7" customWidth="1"/>
    <col min="5640" max="5640" width="87.42578125" style="7" customWidth="1"/>
    <col min="5641" max="5888" width="9.140625" style="7"/>
    <col min="5889" max="5889" width="3.42578125" style="7" customWidth="1"/>
    <col min="5890" max="5890" width="33.85546875" style="7" bestFit="1" customWidth="1"/>
    <col min="5891" max="5895" width="12.7109375" style="7" customWidth="1"/>
    <col min="5896" max="5896" width="87.42578125" style="7" customWidth="1"/>
    <col min="5897" max="6144" width="9.140625" style="7"/>
    <col min="6145" max="6145" width="3.42578125" style="7" customWidth="1"/>
    <col min="6146" max="6146" width="33.85546875" style="7" bestFit="1" customWidth="1"/>
    <col min="6147" max="6151" width="12.7109375" style="7" customWidth="1"/>
    <col min="6152" max="6152" width="87.42578125" style="7" customWidth="1"/>
    <col min="6153" max="6400" width="9.140625" style="7"/>
    <col min="6401" max="6401" width="3.42578125" style="7" customWidth="1"/>
    <col min="6402" max="6402" width="33.85546875" style="7" bestFit="1" customWidth="1"/>
    <col min="6403" max="6407" width="12.7109375" style="7" customWidth="1"/>
    <col min="6408" max="6408" width="87.42578125" style="7" customWidth="1"/>
    <col min="6409" max="6656" width="9.140625" style="7"/>
    <col min="6657" max="6657" width="3.42578125" style="7" customWidth="1"/>
    <col min="6658" max="6658" width="33.85546875" style="7" bestFit="1" customWidth="1"/>
    <col min="6659" max="6663" width="12.7109375" style="7" customWidth="1"/>
    <col min="6664" max="6664" width="87.42578125" style="7" customWidth="1"/>
    <col min="6665" max="6912" width="9.140625" style="7"/>
    <col min="6913" max="6913" width="3.42578125" style="7" customWidth="1"/>
    <col min="6914" max="6914" width="33.85546875" style="7" bestFit="1" customWidth="1"/>
    <col min="6915" max="6919" width="12.7109375" style="7" customWidth="1"/>
    <col min="6920" max="6920" width="87.42578125" style="7" customWidth="1"/>
    <col min="6921" max="7168" width="9.140625" style="7"/>
    <col min="7169" max="7169" width="3.42578125" style="7" customWidth="1"/>
    <col min="7170" max="7170" width="33.85546875" style="7" bestFit="1" customWidth="1"/>
    <col min="7171" max="7175" width="12.7109375" style="7" customWidth="1"/>
    <col min="7176" max="7176" width="87.42578125" style="7" customWidth="1"/>
    <col min="7177" max="7424" width="9.140625" style="7"/>
    <col min="7425" max="7425" width="3.42578125" style="7" customWidth="1"/>
    <col min="7426" max="7426" width="33.85546875" style="7" bestFit="1" customWidth="1"/>
    <col min="7427" max="7431" width="12.7109375" style="7" customWidth="1"/>
    <col min="7432" max="7432" width="87.42578125" style="7" customWidth="1"/>
    <col min="7433" max="7680" width="9.140625" style="7"/>
    <col min="7681" max="7681" width="3.42578125" style="7" customWidth="1"/>
    <col min="7682" max="7682" width="33.85546875" style="7" bestFit="1" customWidth="1"/>
    <col min="7683" max="7687" width="12.7109375" style="7" customWidth="1"/>
    <col min="7688" max="7688" width="87.42578125" style="7" customWidth="1"/>
    <col min="7689" max="7936" width="9.140625" style="7"/>
    <col min="7937" max="7937" width="3.42578125" style="7" customWidth="1"/>
    <col min="7938" max="7938" width="33.85546875" style="7" bestFit="1" customWidth="1"/>
    <col min="7939" max="7943" width="12.7109375" style="7" customWidth="1"/>
    <col min="7944" max="7944" width="87.42578125" style="7" customWidth="1"/>
    <col min="7945" max="8192" width="9.140625" style="7"/>
    <col min="8193" max="8193" width="3.42578125" style="7" customWidth="1"/>
    <col min="8194" max="8194" width="33.85546875" style="7" bestFit="1" customWidth="1"/>
    <col min="8195" max="8199" width="12.7109375" style="7" customWidth="1"/>
    <col min="8200" max="8200" width="87.42578125" style="7" customWidth="1"/>
    <col min="8201" max="8448" width="9.140625" style="7"/>
    <col min="8449" max="8449" width="3.42578125" style="7" customWidth="1"/>
    <col min="8450" max="8450" width="33.85546875" style="7" bestFit="1" customWidth="1"/>
    <col min="8451" max="8455" width="12.7109375" style="7" customWidth="1"/>
    <col min="8456" max="8456" width="87.42578125" style="7" customWidth="1"/>
    <col min="8457" max="8704" width="9.140625" style="7"/>
    <col min="8705" max="8705" width="3.42578125" style="7" customWidth="1"/>
    <col min="8706" max="8706" width="33.85546875" style="7" bestFit="1" customWidth="1"/>
    <col min="8707" max="8711" width="12.7109375" style="7" customWidth="1"/>
    <col min="8712" max="8712" width="87.42578125" style="7" customWidth="1"/>
    <col min="8713" max="8960" width="9.140625" style="7"/>
    <col min="8961" max="8961" width="3.42578125" style="7" customWidth="1"/>
    <col min="8962" max="8962" width="33.85546875" style="7" bestFit="1" customWidth="1"/>
    <col min="8963" max="8967" width="12.7109375" style="7" customWidth="1"/>
    <col min="8968" max="8968" width="87.42578125" style="7" customWidth="1"/>
    <col min="8969" max="9216" width="9.140625" style="7"/>
    <col min="9217" max="9217" width="3.42578125" style="7" customWidth="1"/>
    <col min="9218" max="9218" width="33.85546875" style="7" bestFit="1" customWidth="1"/>
    <col min="9219" max="9223" width="12.7109375" style="7" customWidth="1"/>
    <col min="9224" max="9224" width="87.42578125" style="7" customWidth="1"/>
    <col min="9225" max="9472" width="9.140625" style="7"/>
    <col min="9473" max="9473" width="3.42578125" style="7" customWidth="1"/>
    <col min="9474" max="9474" width="33.85546875" style="7" bestFit="1" customWidth="1"/>
    <col min="9475" max="9479" width="12.7109375" style="7" customWidth="1"/>
    <col min="9480" max="9480" width="87.42578125" style="7" customWidth="1"/>
    <col min="9481" max="9728" width="9.140625" style="7"/>
    <col min="9729" max="9729" width="3.42578125" style="7" customWidth="1"/>
    <col min="9730" max="9730" width="33.85546875" style="7" bestFit="1" customWidth="1"/>
    <col min="9731" max="9735" width="12.7109375" style="7" customWidth="1"/>
    <col min="9736" max="9736" width="87.42578125" style="7" customWidth="1"/>
    <col min="9737" max="9984" width="9.140625" style="7"/>
    <col min="9985" max="9985" width="3.42578125" style="7" customWidth="1"/>
    <col min="9986" max="9986" width="33.85546875" style="7" bestFit="1" customWidth="1"/>
    <col min="9987" max="9991" width="12.7109375" style="7" customWidth="1"/>
    <col min="9992" max="9992" width="87.42578125" style="7" customWidth="1"/>
    <col min="9993" max="10240" width="9.140625" style="7"/>
    <col min="10241" max="10241" width="3.42578125" style="7" customWidth="1"/>
    <col min="10242" max="10242" width="33.85546875" style="7" bestFit="1" customWidth="1"/>
    <col min="10243" max="10247" width="12.7109375" style="7" customWidth="1"/>
    <col min="10248" max="10248" width="87.42578125" style="7" customWidth="1"/>
    <col min="10249" max="10496" width="9.140625" style="7"/>
    <col min="10497" max="10497" width="3.42578125" style="7" customWidth="1"/>
    <col min="10498" max="10498" width="33.85546875" style="7" bestFit="1" customWidth="1"/>
    <col min="10499" max="10503" width="12.7109375" style="7" customWidth="1"/>
    <col min="10504" max="10504" width="87.42578125" style="7" customWidth="1"/>
    <col min="10505" max="10752" width="9.140625" style="7"/>
    <col min="10753" max="10753" width="3.42578125" style="7" customWidth="1"/>
    <col min="10754" max="10754" width="33.85546875" style="7" bestFit="1" customWidth="1"/>
    <col min="10755" max="10759" width="12.7109375" style="7" customWidth="1"/>
    <col min="10760" max="10760" width="87.42578125" style="7" customWidth="1"/>
    <col min="10761" max="11008" width="9.140625" style="7"/>
    <col min="11009" max="11009" width="3.42578125" style="7" customWidth="1"/>
    <col min="11010" max="11010" width="33.85546875" style="7" bestFit="1" customWidth="1"/>
    <col min="11011" max="11015" width="12.7109375" style="7" customWidth="1"/>
    <col min="11016" max="11016" width="87.42578125" style="7" customWidth="1"/>
    <col min="11017" max="11264" width="9.140625" style="7"/>
    <col min="11265" max="11265" width="3.42578125" style="7" customWidth="1"/>
    <col min="11266" max="11266" width="33.85546875" style="7" bestFit="1" customWidth="1"/>
    <col min="11267" max="11271" width="12.7109375" style="7" customWidth="1"/>
    <col min="11272" max="11272" width="87.42578125" style="7" customWidth="1"/>
    <col min="11273" max="11520" width="9.140625" style="7"/>
    <col min="11521" max="11521" width="3.42578125" style="7" customWidth="1"/>
    <col min="11522" max="11522" width="33.85546875" style="7" bestFit="1" customWidth="1"/>
    <col min="11523" max="11527" width="12.7109375" style="7" customWidth="1"/>
    <col min="11528" max="11528" width="87.42578125" style="7" customWidth="1"/>
    <col min="11529" max="11776" width="9.140625" style="7"/>
    <col min="11777" max="11777" width="3.42578125" style="7" customWidth="1"/>
    <col min="11778" max="11778" width="33.85546875" style="7" bestFit="1" customWidth="1"/>
    <col min="11779" max="11783" width="12.7109375" style="7" customWidth="1"/>
    <col min="11784" max="11784" width="87.42578125" style="7" customWidth="1"/>
    <col min="11785" max="12032" width="9.140625" style="7"/>
    <col min="12033" max="12033" width="3.42578125" style="7" customWidth="1"/>
    <col min="12034" max="12034" width="33.85546875" style="7" bestFit="1" customWidth="1"/>
    <col min="12035" max="12039" width="12.7109375" style="7" customWidth="1"/>
    <col min="12040" max="12040" width="87.42578125" style="7" customWidth="1"/>
    <col min="12041" max="12288" width="9.140625" style="7"/>
    <col min="12289" max="12289" width="3.42578125" style="7" customWidth="1"/>
    <col min="12290" max="12290" width="33.85546875" style="7" bestFit="1" customWidth="1"/>
    <col min="12291" max="12295" width="12.7109375" style="7" customWidth="1"/>
    <col min="12296" max="12296" width="87.42578125" style="7" customWidth="1"/>
    <col min="12297" max="12544" width="9.140625" style="7"/>
    <col min="12545" max="12545" width="3.42578125" style="7" customWidth="1"/>
    <col min="12546" max="12546" width="33.85546875" style="7" bestFit="1" customWidth="1"/>
    <col min="12547" max="12551" width="12.7109375" style="7" customWidth="1"/>
    <col min="12552" max="12552" width="87.42578125" style="7" customWidth="1"/>
    <col min="12553" max="12800" width="9.140625" style="7"/>
    <col min="12801" max="12801" width="3.42578125" style="7" customWidth="1"/>
    <col min="12802" max="12802" width="33.85546875" style="7" bestFit="1" customWidth="1"/>
    <col min="12803" max="12807" width="12.7109375" style="7" customWidth="1"/>
    <col min="12808" max="12808" width="87.42578125" style="7" customWidth="1"/>
    <col min="12809" max="13056" width="9.140625" style="7"/>
    <col min="13057" max="13057" width="3.42578125" style="7" customWidth="1"/>
    <col min="13058" max="13058" width="33.85546875" style="7" bestFit="1" customWidth="1"/>
    <col min="13059" max="13063" width="12.7109375" style="7" customWidth="1"/>
    <col min="13064" max="13064" width="87.42578125" style="7" customWidth="1"/>
    <col min="13065" max="13312" width="9.140625" style="7"/>
    <col min="13313" max="13313" width="3.42578125" style="7" customWidth="1"/>
    <col min="13314" max="13314" width="33.85546875" style="7" bestFit="1" customWidth="1"/>
    <col min="13315" max="13319" width="12.7109375" style="7" customWidth="1"/>
    <col min="13320" max="13320" width="87.42578125" style="7" customWidth="1"/>
    <col min="13321" max="13568" width="9.140625" style="7"/>
    <col min="13569" max="13569" width="3.42578125" style="7" customWidth="1"/>
    <col min="13570" max="13570" width="33.85546875" style="7" bestFit="1" customWidth="1"/>
    <col min="13571" max="13575" width="12.7109375" style="7" customWidth="1"/>
    <col min="13576" max="13576" width="87.42578125" style="7" customWidth="1"/>
    <col min="13577" max="13824" width="9.140625" style="7"/>
    <col min="13825" max="13825" width="3.42578125" style="7" customWidth="1"/>
    <col min="13826" max="13826" width="33.85546875" style="7" bestFit="1" customWidth="1"/>
    <col min="13827" max="13831" width="12.7109375" style="7" customWidth="1"/>
    <col min="13832" max="13832" width="87.42578125" style="7" customWidth="1"/>
    <col min="13833" max="14080" width="9.140625" style="7"/>
    <col min="14081" max="14081" width="3.42578125" style="7" customWidth="1"/>
    <col min="14082" max="14082" width="33.85546875" style="7" bestFit="1" customWidth="1"/>
    <col min="14083" max="14087" width="12.7109375" style="7" customWidth="1"/>
    <col min="14088" max="14088" width="87.42578125" style="7" customWidth="1"/>
    <col min="14089" max="14336" width="9.140625" style="7"/>
    <col min="14337" max="14337" width="3.42578125" style="7" customWidth="1"/>
    <col min="14338" max="14338" width="33.85546875" style="7" bestFit="1" customWidth="1"/>
    <col min="14339" max="14343" width="12.7109375" style="7" customWidth="1"/>
    <col min="14344" max="14344" width="87.42578125" style="7" customWidth="1"/>
    <col min="14345" max="14592" width="9.140625" style="7"/>
    <col min="14593" max="14593" width="3.42578125" style="7" customWidth="1"/>
    <col min="14594" max="14594" width="33.85546875" style="7" bestFit="1" customWidth="1"/>
    <col min="14595" max="14599" width="12.7109375" style="7" customWidth="1"/>
    <col min="14600" max="14600" width="87.42578125" style="7" customWidth="1"/>
    <col min="14601" max="14848" width="9.140625" style="7"/>
    <col min="14849" max="14849" width="3.42578125" style="7" customWidth="1"/>
    <col min="14850" max="14850" width="33.85546875" style="7" bestFit="1" customWidth="1"/>
    <col min="14851" max="14855" width="12.7109375" style="7" customWidth="1"/>
    <col min="14856" max="14856" width="87.42578125" style="7" customWidth="1"/>
    <col min="14857" max="15104" width="9.140625" style="7"/>
    <col min="15105" max="15105" width="3.42578125" style="7" customWidth="1"/>
    <col min="15106" max="15106" width="33.85546875" style="7" bestFit="1" customWidth="1"/>
    <col min="15107" max="15111" width="12.7109375" style="7" customWidth="1"/>
    <col min="15112" max="15112" width="87.42578125" style="7" customWidth="1"/>
    <col min="15113" max="15360" width="9.140625" style="7"/>
    <col min="15361" max="15361" width="3.42578125" style="7" customWidth="1"/>
    <col min="15362" max="15362" width="33.85546875" style="7" bestFit="1" customWidth="1"/>
    <col min="15363" max="15367" width="12.7109375" style="7" customWidth="1"/>
    <col min="15368" max="15368" width="87.42578125" style="7" customWidth="1"/>
    <col min="15369" max="15616" width="9.140625" style="7"/>
    <col min="15617" max="15617" width="3.42578125" style="7" customWidth="1"/>
    <col min="15618" max="15618" width="33.85546875" style="7" bestFit="1" customWidth="1"/>
    <col min="15619" max="15623" width="12.7109375" style="7" customWidth="1"/>
    <col min="15624" max="15624" width="87.42578125" style="7" customWidth="1"/>
    <col min="15625" max="15872" width="9.140625" style="7"/>
    <col min="15873" max="15873" width="3.42578125" style="7" customWidth="1"/>
    <col min="15874" max="15874" width="33.85546875" style="7" bestFit="1" customWidth="1"/>
    <col min="15875" max="15879" width="12.7109375" style="7" customWidth="1"/>
    <col min="15880" max="15880" width="87.42578125" style="7" customWidth="1"/>
    <col min="15881" max="16128" width="9.140625" style="7"/>
    <col min="16129" max="16129" width="3.42578125" style="7" customWidth="1"/>
    <col min="16130" max="16130" width="33.85546875" style="7" bestFit="1" customWidth="1"/>
    <col min="16131" max="16135" width="12.7109375" style="7" customWidth="1"/>
    <col min="16136" max="16136" width="87.42578125" style="7" customWidth="1"/>
    <col min="16137" max="16384" width="9.140625" style="7"/>
  </cols>
  <sheetData>
    <row r="1" spans="1:9" ht="20.25" customHeight="1" x14ac:dyDescent="0.25">
      <c r="C1" s="182"/>
      <c r="D1" s="4"/>
      <c r="E1" s="4"/>
      <c r="F1" s="4"/>
      <c r="G1" s="4"/>
      <c r="H1" s="47" t="s">
        <v>179</v>
      </c>
    </row>
    <row r="2" spans="1:9" ht="19.5" customHeight="1" x14ac:dyDescent="0.25">
      <c r="A2" s="169"/>
      <c r="B2" s="287" t="s">
        <v>138</v>
      </c>
      <c r="C2" s="169"/>
      <c r="D2" s="169"/>
      <c r="E2" s="169"/>
      <c r="F2" s="169"/>
      <c r="G2" s="169"/>
      <c r="H2" s="169"/>
    </row>
    <row r="3" spans="1:9" ht="30.75" customHeight="1" x14ac:dyDescent="0.25">
      <c r="A3" s="611" t="s">
        <v>0</v>
      </c>
      <c r="B3" s="611" t="s">
        <v>28</v>
      </c>
      <c r="C3" s="612" t="s">
        <v>162</v>
      </c>
      <c r="D3" s="619" t="s">
        <v>472</v>
      </c>
      <c r="E3" s="619" t="s">
        <v>472</v>
      </c>
      <c r="F3" s="620" t="s">
        <v>495</v>
      </c>
      <c r="G3" s="617" t="s">
        <v>473</v>
      </c>
      <c r="H3" s="618" t="s">
        <v>209</v>
      </c>
      <c r="I3" s="616" t="s">
        <v>189</v>
      </c>
    </row>
    <row r="4" spans="1:9" ht="20.25" customHeight="1" x14ac:dyDescent="0.25">
      <c r="A4" s="611"/>
      <c r="B4" s="611"/>
      <c r="C4" s="612"/>
      <c r="D4" s="619"/>
      <c r="E4" s="619"/>
      <c r="F4" s="620"/>
      <c r="G4" s="617"/>
      <c r="H4" s="618"/>
      <c r="I4" s="616"/>
    </row>
    <row r="5" spans="1:9" ht="25.5" customHeight="1" x14ac:dyDescent="0.25">
      <c r="A5" s="255">
        <v>1</v>
      </c>
      <c r="B5" s="295" t="s">
        <v>403</v>
      </c>
      <c r="C5" s="279" t="s">
        <v>6</v>
      </c>
      <c r="D5" s="271"/>
      <c r="E5" s="271"/>
      <c r="F5" s="271">
        <f>'Тухайн оны -зардал сар'!P5</f>
        <v>0</v>
      </c>
      <c r="G5" s="272">
        <f>'Дараа оны -зардал сар'!P5</f>
        <v>0</v>
      </c>
      <c r="H5" s="59"/>
      <c r="I5" s="285" t="s">
        <v>285</v>
      </c>
    </row>
    <row r="6" spans="1:9" ht="15.75" customHeight="1" x14ac:dyDescent="0.25">
      <c r="A6" s="32">
        <f>+A5+1</f>
        <v>2</v>
      </c>
      <c r="B6" s="42" t="s">
        <v>83</v>
      </c>
      <c r="C6" s="280" t="s">
        <v>6</v>
      </c>
      <c r="D6" s="271"/>
      <c r="E6" s="271"/>
      <c r="F6" s="271">
        <f>'Тухайн оны -зардал сар'!P6</f>
        <v>0</v>
      </c>
      <c r="G6" s="272">
        <f>'Дараа оны -зардал сар'!P6</f>
        <v>0</v>
      </c>
      <c r="H6" s="59"/>
      <c r="I6" s="602" t="s">
        <v>190</v>
      </c>
    </row>
    <row r="7" spans="1:9" ht="15.75" customHeight="1" x14ac:dyDescent="0.25">
      <c r="A7" s="32">
        <f t="shared" ref="A7:A25" si="0">+A6+1</f>
        <v>3</v>
      </c>
      <c r="B7" s="42" t="s">
        <v>29</v>
      </c>
      <c r="C7" s="280" t="s">
        <v>6</v>
      </c>
      <c r="D7" s="271"/>
      <c r="E7" s="271"/>
      <c r="F7" s="271">
        <f>'Тухайн оны -зардал сар'!P7</f>
        <v>0</v>
      </c>
      <c r="G7" s="272">
        <f>'Дараа оны -зардал сар'!P7</f>
        <v>0</v>
      </c>
      <c r="H7" s="60"/>
      <c r="I7" s="602"/>
    </row>
    <row r="8" spans="1:9" ht="15.75" customHeight="1" x14ac:dyDescent="0.25">
      <c r="A8" s="32">
        <f t="shared" si="0"/>
        <v>4</v>
      </c>
      <c r="B8" s="42" t="s">
        <v>269</v>
      </c>
      <c r="C8" s="280" t="s">
        <v>6</v>
      </c>
      <c r="D8" s="271"/>
      <c r="E8" s="271"/>
      <c r="F8" s="271">
        <f>'Тухайн оны -зардал сар'!P8</f>
        <v>0</v>
      </c>
      <c r="G8" s="272">
        <f>'Дараа оны -зардал сар'!P8</f>
        <v>0</v>
      </c>
      <c r="H8" s="296"/>
      <c r="I8" s="286" t="s">
        <v>192</v>
      </c>
    </row>
    <row r="9" spans="1:9" ht="15.75" customHeight="1" x14ac:dyDescent="0.25">
      <c r="A9" s="32">
        <f t="shared" si="0"/>
        <v>5</v>
      </c>
      <c r="B9" s="42" t="s">
        <v>270</v>
      </c>
      <c r="C9" s="280" t="s">
        <v>6</v>
      </c>
      <c r="D9" s="271"/>
      <c r="E9" s="271"/>
      <c r="F9" s="271">
        <f>'Тухайн оны -зардал сар'!P9</f>
        <v>0</v>
      </c>
      <c r="G9" s="272">
        <f>'Дараа оны -зардал сар'!P9</f>
        <v>0</v>
      </c>
      <c r="H9" s="60"/>
      <c r="I9" s="606" t="s">
        <v>191</v>
      </c>
    </row>
    <row r="10" spans="1:9" ht="15.75" customHeight="1" x14ac:dyDescent="0.25">
      <c r="A10" s="32">
        <f t="shared" si="0"/>
        <v>6</v>
      </c>
      <c r="B10" s="42" t="s">
        <v>271</v>
      </c>
      <c r="C10" s="280" t="s">
        <v>6</v>
      </c>
      <c r="D10" s="271"/>
      <c r="E10" s="271"/>
      <c r="F10" s="271">
        <f>'Тухайн оны -зардал сар'!P10</f>
        <v>0</v>
      </c>
      <c r="G10" s="272">
        <f>'Дараа оны -зардал сар'!P10</f>
        <v>0</v>
      </c>
      <c r="H10" s="59"/>
      <c r="I10" s="610"/>
    </row>
    <row r="11" spans="1:9" ht="15.75" customHeight="1" x14ac:dyDescent="0.25">
      <c r="A11" s="32">
        <f t="shared" si="0"/>
        <v>7</v>
      </c>
      <c r="B11" s="42" t="s">
        <v>431</v>
      </c>
      <c r="C11" s="280" t="s">
        <v>6</v>
      </c>
      <c r="D11" s="271"/>
      <c r="E11" s="271"/>
      <c r="F11" s="271">
        <f>'Тухайн оны -зардал сар'!P11</f>
        <v>0</v>
      </c>
      <c r="G11" s="272">
        <f>'Дараа оны -зардал сар'!P11</f>
        <v>0</v>
      </c>
      <c r="H11" s="59"/>
      <c r="I11" s="610"/>
    </row>
    <row r="12" spans="1:9" ht="15.75" customHeight="1" x14ac:dyDescent="0.25">
      <c r="A12" s="32">
        <f t="shared" si="0"/>
        <v>8</v>
      </c>
      <c r="B12" s="42" t="s">
        <v>433</v>
      </c>
      <c r="C12" s="280" t="s">
        <v>6</v>
      </c>
      <c r="D12" s="271"/>
      <c r="E12" s="271"/>
      <c r="F12" s="271">
        <f>'Тухайн оны -зардал сар'!P12</f>
        <v>0</v>
      </c>
      <c r="G12" s="272">
        <f>'Дараа оны -зардал сар'!P12</f>
        <v>0</v>
      </c>
      <c r="H12" s="59"/>
      <c r="I12" s="610"/>
    </row>
    <row r="13" spans="1:9" ht="15.75" customHeight="1" x14ac:dyDescent="0.25">
      <c r="A13" s="32">
        <f t="shared" si="0"/>
        <v>9</v>
      </c>
      <c r="B13" s="42" t="s">
        <v>432</v>
      </c>
      <c r="C13" s="280" t="s">
        <v>6</v>
      </c>
      <c r="D13" s="271"/>
      <c r="E13" s="271"/>
      <c r="F13" s="271">
        <f>'Тухайн оны -зардал сар'!P13</f>
        <v>0</v>
      </c>
      <c r="G13" s="272">
        <f>'Дараа оны -зардал сар'!P13</f>
        <v>0</v>
      </c>
      <c r="H13" s="59"/>
      <c r="I13" s="610"/>
    </row>
    <row r="14" spans="1:9" ht="15.75" customHeight="1" x14ac:dyDescent="0.25">
      <c r="A14" s="32">
        <f t="shared" si="0"/>
        <v>10</v>
      </c>
      <c r="B14" s="42" t="s">
        <v>434</v>
      </c>
      <c r="C14" s="280" t="s">
        <v>6</v>
      </c>
      <c r="D14" s="271"/>
      <c r="E14" s="271"/>
      <c r="F14" s="271">
        <f>'Тухайн оны -зардал сар'!P14</f>
        <v>0</v>
      </c>
      <c r="G14" s="272">
        <f>'Дараа оны -зардал сар'!P14</f>
        <v>0</v>
      </c>
      <c r="H14" s="59"/>
      <c r="I14" s="610"/>
    </row>
    <row r="15" spans="1:9" ht="15.75" customHeight="1" x14ac:dyDescent="0.25">
      <c r="A15" s="32">
        <f t="shared" si="0"/>
        <v>11</v>
      </c>
      <c r="B15" s="42" t="s">
        <v>30</v>
      </c>
      <c r="C15" s="280" t="s">
        <v>6</v>
      </c>
      <c r="D15" s="271"/>
      <c r="E15" s="271"/>
      <c r="F15" s="271">
        <f>'Тухайн оны -зардал сар'!P15</f>
        <v>0</v>
      </c>
      <c r="G15" s="272">
        <f>'Дараа оны -зардал сар'!P15</f>
        <v>0</v>
      </c>
      <c r="H15" s="61"/>
      <c r="I15" s="610"/>
    </row>
    <row r="16" spans="1:9" ht="15.75" customHeight="1" x14ac:dyDescent="0.25">
      <c r="A16" s="32">
        <f t="shared" si="0"/>
        <v>12</v>
      </c>
      <c r="B16" s="42" t="s">
        <v>31</v>
      </c>
      <c r="C16" s="280" t="s">
        <v>6</v>
      </c>
      <c r="D16" s="271"/>
      <c r="E16" s="271"/>
      <c r="F16" s="271">
        <f>'Тухайн оны -зардал сар'!P16</f>
        <v>0</v>
      </c>
      <c r="G16" s="272">
        <f>'Дараа оны -зардал сар'!P16</f>
        <v>0</v>
      </c>
      <c r="H16" s="59"/>
      <c r="I16" s="610"/>
    </row>
    <row r="17" spans="1:9" ht="15.75" customHeight="1" x14ac:dyDescent="0.25">
      <c r="A17" s="32">
        <f t="shared" si="0"/>
        <v>13</v>
      </c>
      <c r="B17" s="42" t="s">
        <v>267</v>
      </c>
      <c r="C17" s="280" t="s">
        <v>6</v>
      </c>
      <c r="D17" s="271"/>
      <c r="E17" s="271"/>
      <c r="F17" s="271">
        <f>'Тухайн оны -зардал сар'!P17</f>
        <v>0</v>
      </c>
      <c r="G17" s="272">
        <f>'Дараа оны -зардал сар'!P17</f>
        <v>0</v>
      </c>
      <c r="H17" s="59"/>
      <c r="I17" s="610"/>
    </row>
    <row r="18" spans="1:9" ht="15.75" customHeight="1" x14ac:dyDescent="0.25">
      <c r="A18" s="32">
        <f t="shared" si="0"/>
        <v>14</v>
      </c>
      <c r="B18" s="42" t="s">
        <v>424</v>
      </c>
      <c r="C18" s="280" t="s">
        <v>6</v>
      </c>
      <c r="D18" s="271"/>
      <c r="E18" s="271"/>
      <c r="F18" s="271">
        <f>'Тухайн оны -зардал сар'!P18</f>
        <v>0</v>
      </c>
      <c r="G18" s="272">
        <f>'Дараа оны -зардал сар'!P18</f>
        <v>0</v>
      </c>
      <c r="H18" s="59"/>
      <c r="I18" s="610"/>
    </row>
    <row r="19" spans="1:9" ht="15.75" customHeight="1" x14ac:dyDescent="0.25">
      <c r="A19" s="32">
        <f t="shared" si="0"/>
        <v>15</v>
      </c>
      <c r="B19" s="42" t="s">
        <v>32</v>
      </c>
      <c r="C19" s="280" t="s">
        <v>6</v>
      </c>
      <c r="D19" s="271"/>
      <c r="E19" s="271"/>
      <c r="F19" s="271">
        <f>'Тухайн оны -зардал сар'!P19</f>
        <v>0</v>
      </c>
      <c r="G19" s="272">
        <f>'Дараа оны -зардал сар'!P19</f>
        <v>0</v>
      </c>
      <c r="H19" s="59"/>
      <c r="I19" s="610"/>
    </row>
    <row r="20" spans="1:9" ht="15.75" customHeight="1" x14ac:dyDescent="0.25">
      <c r="A20" s="32">
        <f t="shared" si="0"/>
        <v>16</v>
      </c>
      <c r="B20" s="42" t="s">
        <v>435</v>
      </c>
      <c r="C20" s="280" t="s">
        <v>6</v>
      </c>
      <c r="D20" s="271"/>
      <c r="E20" s="271"/>
      <c r="F20" s="271">
        <f>'Тухайн оны -зардал сар'!P20</f>
        <v>0</v>
      </c>
      <c r="G20" s="272">
        <f>'Дараа оны -зардал сар'!P20</f>
        <v>0</v>
      </c>
      <c r="H20" s="59"/>
      <c r="I20" s="607"/>
    </row>
    <row r="21" spans="1:9" ht="15.75" customHeight="1" x14ac:dyDescent="0.25">
      <c r="A21" s="32">
        <f t="shared" si="0"/>
        <v>17</v>
      </c>
      <c r="B21" s="42" t="s">
        <v>268</v>
      </c>
      <c r="C21" s="280" t="s">
        <v>6</v>
      </c>
      <c r="D21" s="271"/>
      <c r="E21" s="271"/>
      <c r="F21" s="271">
        <f>'Тухайн оны -зардал сар'!P21</f>
        <v>0</v>
      </c>
      <c r="G21" s="272">
        <f>'Дараа оны -зардал сар'!P21</f>
        <v>0</v>
      </c>
      <c r="H21" s="59"/>
      <c r="I21" s="286" t="s">
        <v>286</v>
      </c>
    </row>
    <row r="22" spans="1:9" ht="15.75" customHeight="1" x14ac:dyDescent="0.25">
      <c r="A22" s="32">
        <f t="shared" si="0"/>
        <v>18</v>
      </c>
      <c r="B22" s="42" t="s">
        <v>436</v>
      </c>
      <c r="C22" s="280" t="s">
        <v>6</v>
      </c>
      <c r="D22" s="271"/>
      <c r="E22" s="271"/>
      <c r="F22" s="271">
        <f>'Тухайн оны -зардал сар'!P22</f>
        <v>0</v>
      </c>
      <c r="G22" s="272">
        <f>'Дараа оны -зардал сар'!P22</f>
        <v>0</v>
      </c>
      <c r="H22" s="59"/>
      <c r="I22" s="435" t="s">
        <v>507</v>
      </c>
    </row>
    <row r="23" spans="1:9" ht="16.5" customHeight="1" x14ac:dyDescent="0.25">
      <c r="A23" s="32">
        <f t="shared" si="0"/>
        <v>19</v>
      </c>
      <c r="B23" s="42" t="s">
        <v>33</v>
      </c>
      <c r="C23" s="280" t="s">
        <v>6</v>
      </c>
      <c r="D23" s="271"/>
      <c r="E23" s="271"/>
      <c r="F23" s="271">
        <f>'Тухайн оны -зардал сар'!P23</f>
        <v>0</v>
      </c>
      <c r="G23" s="272">
        <f>'Дараа оны -зардал сар'!P23</f>
        <v>0</v>
      </c>
      <c r="H23" s="59"/>
      <c r="I23" s="608" t="s">
        <v>287</v>
      </c>
    </row>
    <row r="24" spans="1:9" ht="15.75" customHeight="1" x14ac:dyDescent="0.25">
      <c r="A24" s="32">
        <f t="shared" si="0"/>
        <v>20</v>
      </c>
      <c r="B24" s="42" t="s">
        <v>417</v>
      </c>
      <c r="C24" s="280" t="s">
        <v>6</v>
      </c>
      <c r="D24" s="271"/>
      <c r="E24" s="271"/>
      <c r="F24" s="271">
        <f>'Тухайн оны -зардал сар'!P24</f>
        <v>0</v>
      </c>
      <c r="G24" s="272">
        <f>'Дараа оны -зардал сар'!P24</f>
        <v>0</v>
      </c>
      <c r="H24" s="59"/>
      <c r="I24" s="608"/>
    </row>
    <row r="25" spans="1:9" ht="15.75" customHeight="1" x14ac:dyDescent="0.25">
      <c r="A25" s="32">
        <f t="shared" si="0"/>
        <v>21</v>
      </c>
      <c r="B25" s="42" t="s">
        <v>418</v>
      </c>
      <c r="C25" s="280" t="s">
        <v>6</v>
      </c>
      <c r="D25" s="271"/>
      <c r="E25" s="271"/>
      <c r="F25" s="271">
        <f>'Тухайн оны -зардал сар'!P25</f>
        <v>0</v>
      </c>
      <c r="G25" s="272">
        <f>'Дараа оны -зардал сар'!P25</f>
        <v>0</v>
      </c>
      <c r="H25" s="59"/>
      <c r="I25" s="608"/>
    </row>
    <row r="26" spans="1:9" ht="15.75" customHeight="1" x14ac:dyDescent="0.25">
      <c r="A26" s="32">
        <f t="shared" ref="A26" si="1">+A25+1</f>
        <v>22</v>
      </c>
      <c r="B26" s="42" t="s">
        <v>34</v>
      </c>
      <c r="C26" s="280" t="s">
        <v>6</v>
      </c>
      <c r="D26" s="271"/>
      <c r="E26" s="271"/>
      <c r="F26" s="271">
        <f>'Тухайн оны -зардал сар'!P26</f>
        <v>0</v>
      </c>
      <c r="G26" s="272">
        <f>'Дараа оны -зардал сар'!P26</f>
        <v>0</v>
      </c>
      <c r="H26" s="61"/>
      <c r="I26" s="609"/>
    </row>
    <row r="27" spans="1:9" ht="27.75" customHeight="1" x14ac:dyDescent="0.25">
      <c r="A27" s="613" t="s">
        <v>399</v>
      </c>
      <c r="B27" s="614"/>
      <c r="C27" s="281" t="s">
        <v>6</v>
      </c>
      <c r="D27" s="273">
        <f>SUM(D5:D26)</f>
        <v>0</v>
      </c>
      <c r="E27" s="273">
        <f>SUM(E5:E26)</f>
        <v>0</v>
      </c>
      <c r="F27" s="273">
        <f t="shared" ref="F27:G27" si="2">SUM(F5:F26)</f>
        <v>0</v>
      </c>
      <c r="G27" s="273">
        <f t="shared" si="2"/>
        <v>0</v>
      </c>
      <c r="H27" s="59"/>
      <c r="I27" s="286"/>
    </row>
    <row r="28" spans="1:9" ht="14.25" customHeight="1" x14ac:dyDescent="0.25">
      <c r="A28" s="32">
        <f>+A26+1</f>
        <v>23</v>
      </c>
      <c r="B28" s="43" t="s">
        <v>35</v>
      </c>
      <c r="C28" s="280" t="s">
        <v>6</v>
      </c>
      <c r="D28" s="274"/>
      <c r="E28" s="274"/>
      <c r="F28" s="275">
        <f>'Тухайн оны -зардал сар'!P28</f>
        <v>0</v>
      </c>
      <c r="G28" s="272">
        <f>'Дараа оны -зардал сар'!P28</f>
        <v>0</v>
      </c>
      <c r="H28" s="62"/>
      <c r="I28" s="286" t="s">
        <v>288</v>
      </c>
    </row>
    <row r="29" spans="1:9" ht="14.25" customHeight="1" x14ac:dyDescent="0.25">
      <c r="A29" s="32">
        <f>+A28+1</f>
        <v>24</v>
      </c>
      <c r="B29" s="43" t="s">
        <v>260</v>
      </c>
      <c r="C29" s="280" t="s">
        <v>6</v>
      </c>
      <c r="D29" s="274"/>
      <c r="E29" s="274"/>
      <c r="F29" s="275">
        <f>'Тухайн оны -зардал сар'!P29</f>
        <v>0</v>
      </c>
      <c r="G29" s="272">
        <f>'Дараа оны -зардал сар'!P29</f>
        <v>0</v>
      </c>
      <c r="H29" s="59"/>
      <c r="I29" s="606" t="s">
        <v>289</v>
      </c>
    </row>
    <row r="30" spans="1:9" ht="16.5" customHeight="1" x14ac:dyDescent="0.25">
      <c r="A30" s="615" t="s">
        <v>36</v>
      </c>
      <c r="B30" s="615"/>
      <c r="C30" s="282" t="s">
        <v>6</v>
      </c>
      <c r="D30" s="276">
        <f>SUM(D28:D29)</f>
        <v>0</v>
      </c>
      <c r="E30" s="276">
        <f>SUM(E28:E29)</f>
        <v>0</v>
      </c>
      <c r="F30" s="276">
        <f>SUM(F28:F29)</f>
        <v>0</v>
      </c>
      <c r="G30" s="276">
        <f>SUM(G28:G29)</f>
        <v>0</v>
      </c>
      <c r="H30" s="59"/>
      <c r="I30" s="607"/>
    </row>
    <row r="31" spans="1:9" ht="30" customHeight="1" x14ac:dyDescent="0.25">
      <c r="A31" s="599" t="s">
        <v>84</v>
      </c>
      <c r="B31" s="599"/>
      <c r="C31" s="283" t="s">
        <v>6</v>
      </c>
      <c r="D31" s="277">
        <f>D27+D30</f>
        <v>0</v>
      </c>
      <c r="E31" s="277">
        <f>E27+E30</f>
        <v>0</v>
      </c>
      <c r="F31" s="277">
        <f>F27+F30</f>
        <v>0</v>
      </c>
      <c r="G31" s="277">
        <f>G27+G30</f>
        <v>0</v>
      </c>
      <c r="H31" s="59"/>
      <c r="I31" s="286"/>
    </row>
    <row r="32" spans="1:9" ht="14.25" customHeight="1" x14ac:dyDescent="0.25">
      <c r="A32" s="32">
        <f>A29+1</f>
        <v>25</v>
      </c>
      <c r="B32" s="43" t="s">
        <v>274</v>
      </c>
      <c r="C32" s="280" t="s">
        <v>6</v>
      </c>
      <c r="D32" s="274"/>
      <c r="E32" s="274"/>
      <c r="F32" s="275">
        <f>'Тухайн оны -зардал сар'!P32</f>
        <v>0</v>
      </c>
      <c r="G32" s="437">
        <f>'Дараа оны -зардал сар'!P32</f>
        <v>0</v>
      </c>
      <c r="H32" s="59"/>
      <c r="I32" s="603" t="s">
        <v>288</v>
      </c>
    </row>
    <row r="33" spans="1:9" ht="14.25" customHeight="1" x14ac:dyDescent="0.25">
      <c r="A33" s="32">
        <f>+A32+1</f>
        <v>26</v>
      </c>
      <c r="B33" s="43" t="s">
        <v>275</v>
      </c>
      <c r="C33" s="280" t="s">
        <v>6</v>
      </c>
      <c r="D33" s="274"/>
      <c r="E33" s="274"/>
      <c r="F33" s="275">
        <f>'Тухайн оны -зардал сар'!P33</f>
        <v>0</v>
      </c>
      <c r="G33" s="437">
        <f>'Дараа оны -зардал сар'!P33</f>
        <v>0</v>
      </c>
      <c r="H33" s="59"/>
      <c r="I33" s="604"/>
    </row>
    <row r="34" spans="1:9" ht="14.25" customHeight="1" x14ac:dyDescent="0.25">
      <c r="A34" s="32">
        <f>+A33+1</f>
        <v>27</v>
      </c>
      <c r="B34" s="43" t="s">
        <v>276</v>
      </c>
      <c r="C34" s="280" t="s">
        <v>6</v>
      </c>
      <c r="D34" s="274"/>
      <c r="E34" s="274"/>
      <c r="F34" s="275">
        <f>'Тухайн оны -зардал сар'!P34</f>
        <v>0</v>
      </c>
      <c r="G34" s="437">
        <f>'Дараа оны -зардал сар'!P34</f>
        <v>0</v>
      </c>
      <c r="H34" s="61"/>
      <c r="I34" s="605"/>
    </row>
    <row r="35" spans="1:9" ht="27" customHeight="1" x14ac:dyDescent="0.25">
      <c r="A35" s="600" t="s">
        <v>277</v>
      </c>
      <c r="B35" s="600"/>
      <c r="C35" s="282" t="s">
        <v>6</v>
      </c>
      <c r="D35" s="276">
        <f>SUM(D32:D34)</f>
        <v>0</v>
      </c>
      <c r="E35" s="276">
        <f>SUM(E32:E34)</f>
        <v>0</v>
      </c>
      <c r="F35" s="276">
        <f t="shared" ref="F35:G35" si="3">SUM(F32:F34)</f>
        <v>0</v>
      </c>
      <c r="G35" s="276">
        <f t="shared" si="3"/>
        <v>0</v>
      </c>
      <c r="H35" s="61"/>
      <c r="I35" s="286"/>
    </row>
    <row r="36" spans="1:9" ht="36.75" customHeight="1" x14ac:dyDescent="0.25">
      <c r="A36" s="601" t="s">
        <v>278</v>
      </c>
      <c r="B36" s="601"/>
      <c r="C36" s="284" t="s">
        <v>6</v>
      </c>
      <c r="D36" s="278">
        <f>+D35+D31</f>
        <v>0</v>
      </c>
      <c r="E36" s="278">
        <f t="shared" ref="E36:G36" si="4">+E35+E31</f>
        <v>0</v>
      </c>
      <c r="F36" s="278">
        <f t="shared" si="4"/>
        <v>0</v>
      </c>
      <c r="G36" s="278">
        <f t="shared" si="4"/>
        <v>0</v>
      </c>
      <c r="H36" s="61"/>
      <c r="I36" s="286"/>
    </row>
    <row r="37" spans="1:9" ht="6.75" customHeight="1" x14ac:dyDescent="0.25"/>
    <row r="38" spans="1:9" ht="20.25" customHeight="1" x14ac:dyDescent="0.25">
      <c r="B38" s="7" t="s">
        <v>292</v>
      </c>
      <c r="G38" s="5" t="s">
        <v>291</v>
      </c>
    </row>
  </sheetData>
  <mergeCells count="19">
    <mergeCell ref="I3:I4"/>
    <mergeCell ref="G3:G4"/>
    <mergeCell ref="H3:H4"/>
    <mergeCell ref="D3:D4"/>
    <mergeCell ref="F3:F4"/>
    <mergeCell ref="E3:E4"/>
    <mergeCell ref="A3:A4"/>
    <mergeCell ref="B3:B4"/>
    <mergeCell ref="C3:C4"/>
    <mergeCell ref="A27:B27"/>
    <mergeCell ref="A30:B30"/>
    <mergeCell ref="A31:B31"/>
    <mergeCell ref="A35:B35"/>
    <mergeCell ref="A36:B36"/>
    <mergeCell ref="I6:I7"/>
    <mergeCell ref="I32:I34"/>
    <mergeCell ref="I29:I30"/>
    <mergeCell ref="I23:I26"/>
    <mergeCell ref="I9:I20"/>
  </mergeCells>
  <printOptions horizontalCentered="1" verticalCentered="1"/>
  <pageMargins left="0" right="0" top="0.51181102362204722" bottom="0.11811023622047245"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Тодорхойлолт</vt:lpstr>
      <vt:lpstr>1-Нийт ТЭЗҮ</vt:lpstr>
      <vt:lpstr>2 -Тухайн оны-ХБГ</vt:lpstr>
      <vt:lpstr>2-дараа оны төлөвлөгөө </vt:lpstr>
      <vt:lpstr>3 - ТЗ-ТЭЗҮ</vt:lpstr>
      <vt:lpstr>4 - ОРЛОГЫН БУТЭЦ</vt:lpstr>
      <vt:lpstr>Тухайн оны-орлого сар</vt:lpstr>
      <vt:lpstr>Дараа оны- орлого сар</vt:lpstr>
      <vt:lpstr>5 - ЗАРДАЛ</vt:lpstr>
      <vt:lpstr>Тухайн оны -зардал сар</vt:lpstr>
      <vt:lpstr>Дараа оны -зардал сар</vt:lpstr>
      <vt:lpstr>6 - Цалин</vt:lpstr>
      <vt:lpstr>7 - ӨРТӨГ</vt:lpstr>
      <vt:lpstr>8 - ХЭРЭГЛЭГЧ-СУУРЬ ҮНЭ</vt:lpstr>
      <vt:lpstr>9 - ААН-суурь үнэ</vt:lpstr>
      <vt:lpstr>'1-Нийт ТЭЗҮ'!Print_Area</vt:lpstr>
      <vt:lpstr>'3 - ТЗ-ТЭЗҮ'!Print_Area</vt:lpstr>
      <vt:lpstr>'5 - ЗАРДАЛ'!Print_Area</vt:lpstr>
      <vt:lpstr>'6 - Цалин'!Print_Area</vt:lpstr>
      <vt:lpstr>'7 - ӨРТӨГ'!Print_Area</vt:lpstr>
      <vt:lpstr>'8 - ХЭРЭГЛЭГЧ-СУУРЬ ҮНЭ'!Print_Area</vt:lpstr>
      <vt:lpstr>'Дараа оны -зардал сар'!Print_Area</vt:lpstr>
      <vt:lpstr>'Дараа оны- орлого сар'!Print_Area</vt:lpstr>
      <vt:lpstr>'3 - ТЗ-ТЭЗҮ'!Print_Titles</vt:lpstr>
      <vt:lpstr>'7 - ӨРТӨГ'!Print_Titles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2016-10-12T02:03:05Z</cp:lastPrinted>
  <dcterms:created xsi:type="dcterms:W3CDTF">2014-03-25T08:03:38Z</dcterms:created>
  <dcterms:modified xsi:type="dcterms:W3CDTF">2023-09-04T06:40:12Z</dcterms:modified>
</cp:coreProperties>
</file>